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ummary" sheetId="1" r:id="rId1"/>
    <sheet name="Food &amp; Household" sheetId="2" r:id="rId2"/>
    <sheet name="Medical, Grooming &amp; Personal" sheetId="3" r:id="rId3"/>
    <sheet name="Education, Charity &amp; Work Exp" sheetId="4" r:id="rId4"/>
    <sheet name="Property &amp; Inv Prop" sheetId="5" r:id="rId5"/>
    <sheet name="Vehicle Expenses" sheetId="6" r:id="rId6"/>
    <sheet name="Loan Exp &amp; Insurance &amp; Super" sheetId="7" r:id="rId7"/>
  </sheets>
  <definedNames>
    <definedName name="_xlnm.Print_Area" localSheetId="3">'Education, Charity &amp; Work Exp'!$A$1:$K$37</definedName>
    <definedName name="_xlnm.Print_Area" localSheetId="1">'Food &amp; Household'!$A$1:$K$46</definedName>
    <definedName name="_xlnm.Print_Area" localSheetId="6">'Loan Exp &amp; Insurance &amp; Super'!$A$1:$K$46</definedName>
    <definedName name="_xlnm.Print_Area" localSheetId="2">'Medical, Grooming &amp; Personal'!$A$1:$K$46</definedName>
    <definedName name="_xlnm.Print_Area" localSheetId="4">'Property &amp; Inv Prop'!$A$1:$K$46</definedName>
    <definedName name="_xlnm.Print_Area" localSheetId="0">'Summary'!$A$1:$I$35</definedName>
    <definedName name="_xlnm.Print_Area" localSheetId="5">'Vehicle Expenses'!$A$1:$K$43</definedName>
    <definedName name="_xlnm.Print_Titles" localSheetId="3">'Education, Charity &amp; Work Exp'!$1:$2</definedName>
    <definedName name="_xlnm.Print_Titles" localSheetId="1">'Food &amp; Household'!$1:$2</definedName>
    <definedName name="_xlnm.Print_Titles" localSheetId="6">'Loan Exp &amp; Insurance &amp; Super'!$1:$2</definedName>
    <definedName name="_xlnm.Print_Titles" localSheetId="2">'Medical, Grooming &amp; Personal'!$1:$2</definedName>
    <definedName name="_xlnm.Print_Titles" localSheetId="4">'Property &amp; Inv Prop'!$1:$2</definedName>
    <definedName name="_xlnm.Print_Titles" localSheetId="0">'Summary'!$4:$5</definedName>
    <definedName name="_xlnm.Print_Titles" localSheetId="5">'Vehicle Expenses'!$1:$2</definedName>
  </definedNames>
  <calcPr fullCalcOnLoad="1"/>
</workbook>
</file>

<file path=xl/comments1.xml><?xml version="1.0" encoding="utf-8"?>
<comments xmlns="http://schemas.openxmlformats.org/spreadsheetml/2006/main">
  <authors>
    <author>Rex Wood</author>
  </authors>
  <commentList>
    <comment ref="D5" authorId="0">
      <text>
        <r>
          <rPr>
            <sz val="7"/>
            <rFont val="Frutiger LT 45 Light"/>
            <family val="2"/>
          </rPr>
          <t>Enter gross annual income in dollars</t>
        </r>
      </text>
    </comment>
    <comment ref="E5" authorId="0">
      <text>
        <r>
          <rPr>
            <sz val="7"/>
            <rFont val="Frutiger LT 45 Light"/>
            <family val="2"/>
          </rPr>
          <t>Enter gross annual income in dollars</t>
        </r>
      </text>
    </comment>
  </commentList>
</comments>
</file>

<file path=xl/sharedStrings.xml><?xml version="1.0" encoding="utf-8"?>
<sst xmlns="http://schemas.openxmlformats.org/spreadsheetml/2006/main" count="383" uniqueCount="216">
  <si>
    <t xml:space="preserve">DATE: </t>
  </si>
  <si>
    <t>$ Cost</t>
  </si>
  <si>
    <t>ANNUAL AMOUNT</t>
  </si>
  <si>
    <t>PERSONAL</t>
  </si>
  <si>
    <t>BUSINESS</t>
  </si>
  <si>
    <t>Clothing</t>
  </si>
  <si>
    <t>Rental Payment</t>
  </si>
  <si>
    <t>Council Rates</t>
  </si>
  <si>
    <t>Water Rates</t>
  </si>
  <si>
    <t>Gas</t>
  </si>
  <si>
    <t>Electricity</t>
  </si>
  <si>
    <t xml:space="preserve">Internet </t>
  </si>
  <si>
    <t>Telephone</t>
  </si>
  <si>
    <t>Mobile Phone</t>
  </si>
  <si>
    <t>Household Goods</t>
  </si>
  <si>
    <t>Petrol</t>
  </si>
  <si>
    <t>Car Insurance</t>
  </si>
  <si>
    <t>Parking</t>
  </si>
  <si>
    <t>INSURANCE / SUPER</t>
  </si>
  <si>
    <t>Private Health Insurance</t>
  </si>
  <si>
    <t>Income Protection Insurance</t>
  </si>
  <si>
    <t>House &amp; Contents Insurance</t>
  </si>
  <si>
    <t>Medicare Gap</t>
  </si>
  <si>
    <t>LOAN PAYMENTS</t>
  </si>
  <si>
    <t>Mortgage Payment</t>
  </si>
  <si>
    <t>Personal Loan Payment</t>
  </si>
  <si>
    <t>Newspapers &amp; Magazines</t>
  </si>
  <si>
    <t>Entertainment &amp; Recreation</t>
  </si>
  <si>
    <t>Bus / Taxi Fares</t>
  </si>
  <si>
    <t>Dry Cleaning / Laundry</t>
  </si>
  <si>
    <t>Work Related Tools</t>
  </si>
  <si>
    <t>Holidays</t>
  </si>
  <si>
    <t>Gifts</t>
  </si>
  <si>
    <t>Cleaning</t>
  </si>
  <si>
    <t>TOTAL ANNUAL EXPENSES</t>
  </si>
  <si>
    <t>Alcohol/Tobacco</t>
  </si>
  <si>
    <t>Vehicle Maintenance</t>
  </si>
  <si>
    <t>Roadside Asst Membership</t>
  </si>
  <si>
    <t>Trauma Insurance</t>
  </si>
  <si>
    <t>Landlords Insurance</t>
  </si>
  <si>
    <t>Medical [Non-Gap]</t>
  </si>
  <si>
    <t>Strata Fees</t>
  </si>
  <si>
    <t>Margin Loan Payment</t>
  </si>
  <si>
    <t>Savings Plan/Bond/Educ</t>
  </si>
  <si>
    <t>Interest Free Purchase</t>
  </si>
  <si>
    <t>Personal Grooming</t>
  </si>
  <si>
    <t>Sundry Cash Requirements</t>
  </si>
  <si>
    <t>Cable TV</t>
  </si>
  <si>
    <t>Personal Expenses</t>
  </si>
  <si>
    <t>'P', 'I' OR 'B'</t>
  </si>
  <si>
    <t>'D' 'W' 'F' 'M' 'Q' 'Y'</t>
  </si>
  <si>
    <t>[insert description]</t>
  </si>
  <si>
    <t>Life Insurance</t>
  </si>
  <si>
    <t>Pharmacy/Chemist</t>
  </si>
  <si>
    <t>Pets &amp; Pet Care</t>
  </si>
  <si>
    <t>Organisation Subscriptions</t>
  </si>
  <si>
    <t>Personal Tuition</t>
  </si>
  <si>
    <t>Client 1</t>
  </si>
  <si>
    <t>Client 2</t>
  </si>
  <si>
    <t>LESS INVESTMENT EXPENSES</t>
  </si>
  <si>
    <t>SURPLUS / DEFICIT</t>
  </si>
  <si>
    <t>Tax on this income</t>
  </si>
  <si>
    <t>Nil</t>
  </si>
  <si>
    <t>Medicare Levy</t>
  </si>
  <si>
    <t>'P' = Personal 'I' = Investment 'B' = Business</t>
  </si>
  <si>
    <t>'D' = Daily, 'W' = Weekly, 'F' = Fortnightly 
'M' = Monthly, 'Q' = Quarterly, 'Y' = Yearly</t>
  </si>
  <si>
    <t>INVEST
C1</t>
  </si>
  <si>
    <t>INVEST
C2</t>
  </si>
  <si>
    <t>MISCELLANEOUS</t>
  </si>
  <si>
    <t>COMPANY VEHICLE [Car Allowance]</t>
  </si>
  <si>
    <t>Investment #1 Loan Payment</t>
  </si>
  <si>
    <t>Investment #2 Loan Payment</t>
  </si>
  <si>
    <t>Investment #3 Loan Payment</t>
  </si>
  <si>
    <t>Credit Card #1</t>
  </si>
  <si>
    <t>Credit Card #2</t>
  </si>
  <si>
    <t>Credit Card #3</t>
  </si>
  <si>
    <t>Credit Card #4</t>
  </si>
  <si>
    <t>Business Loan Payment</t>
  </si>
  <si>
    <t>Car Lease Payment</t>
  </si>
  <si>
    <t>Car Finance Payment</t>
  </si>
  <si>
    <t>Store Card</t>
  </si>
  <si>
    <t>Interest Free Purchase Card</t>
  </si>
  <si>
    <t>Pet Insurance</t>
  </si>
  <si>
    <t>VEHICLE #1</t>
  </si>
  <si>
    <t>VEHICLE #2</t>
  </si>
  <si>
    <t xml:space="preserve">FOOD COSTS </t>
  </si>
  <si>
    <t>Supermarket</t>
  </si>
  <si>
    <t>Fruit &amp; Veges</t>
  </si>
  <si>
    <t>Meat &amp; Fish</t>
  </si>
  <si>
    <t>Dairy</t>
  </si>
  <si>
    <t>Bakery</t>
  </si>
  <si>
    <t>PROPERTY RELATED COSTS</t>
  </si>
  <si>
    <t xml:space="preserve">Mobile Internet </t>
  </si>
  <si>
    <t>Fax</t>
  </si>
  <si>
    <t>Education Fees</t>
  </si>
  <si>
    <t>Uniforms</t>
  </si>
  <si>
    <t>School Excursions</t>
  </si>
  <si>
    <t>Books &amp; Other fees</t>
  </si>
  <si>
    <t>PHILANTHROPY</t>
  </si>
  <si>
    <t>WORK RELATED EXPENSES</t>
  </si>
  <si>
    <t>EDUCATION</t>
  </si>
  <si>
    <t>Association Fees</t>
  </si>
  <si>
    <t>Home Office Use</t>
  </si>
  <si>
    <t>Computer &amp; Technology</t>
  </si>
  <si>
    <t>Work Related Travel</t>
  </si>
  <si>
    <t>Clothing &amp; Footwear</t>
  </si>
  <si>
    <t>Sports Fees &amp; Costs</t>
  </si>
  <si>
    <t>Maintenance</t>
  </si>
  <si>
    <t>Renovation</t>
  </si>
  <si>
    <t>Markets</t>
  </si>
  <si>
    <t>HOUSEHOLD GOODS</t>
  </si>
  <si>
    <t>Registration</t>
  </si>
  <si>
    <t>Fuel</t>
  </si>
  <si>
    <t>Parking / Mooring</t>
  </si>
  <si>
    <t>Insurance</t>
  </si>
  <si>
    <t>BOAT / CARAVAN [VEHICLE #3]</t>
  </si>
  <si>
    <t>GP Visits</t>
  </si>
  <si>
    <t>Counselling/Therapy</t>
  </si>
  <si>
    <t>Dental</t>
  </si>
  <si>
    <t>Optical</t>
  </si>
  <si>
    <t>Elective Surgery</t>
  </si>
  <si>
    <t>Pregnancy Costs</t>
  </si>
  <si>
    <t>Medication</t>
  </si>
  <si>
    <t>Hair Care</t>
  </si>
  <si>
    <t>Beauty/Facials/Make-up</t>
  </si>
  <si>
    <t>GROOMING</t>
  </si>
  <si>
    <t>Dining Out</t>
  </si>
  <si>
    <t xml:space="preserve">Charitable Donations </t>
  </si>
  <si>
    <t>Church Donation - Tithe</t>
  </si>
  <si>
    <t>Xmas</t>
  </si>
  <si>
    <t>Birthdays</t>
  </si>
  <si>
    <t>Storage Fees</t>
  </si>
  <si>
    <t>Gym Fees</t>
  </si>
  <si>
    <t>Meals &amp; Drinks</t>
  </si>
  <si>
    <t>$80,001 - $180,000</t>
  </si>
  <si>
    <t>$180,000+</t>
  </si>
  <si>
    <t>Post-Tax Personal Super Contributions</t>
  </si>
  <si>
    <t>Salary Sacrifice Super Contributions</t>
  </si>
  <si>
    <t>PERSONAL EXPENDITURE AUDIT</t>
  </si>
  <si>
    <t>Non-Investment</t>
  </si>
  <si>
    <t>Investment #1</t>
  </si>
  <si>
    <t>Investment #2</t>
  </si>
  <si>
    <t xml:space="preserve">Water Rates </t>
  </si>
  <si>
    <t xml:space="preserve">Gas </t>
  </si>
  <si>
    <t xml:space="preserve">Electricity </t>
  </si>
  <si>
    <t>Renovation / Building Works</t>
  </si>
  <si>
    <t>Letting Agents Commission</t>
  </si>
  <si>
    <t>Advertising &amp; Other Fees</t>
  </si>
  <si>
    <t>Depreciation</t>
  </si>
  <si>
    <t>COMMUNICATIONS</t>
  </si>
  <si>
    <t>Massage</t>
  </si>
  <si>
    <t>Podiatry</t>
  </si>
  <si>
    <t xml:space="preserve">NAME: </t>
  </si>
  <si>
    <t>$37,001 - $80,000</t>
  </si>
  <si>
    <t>FOOD, HOUSEHOLD, COMMS &amp; MISC</t>
  </si>
  <si>
    <t xml:space="preserve">Vehicle #1 Total </t>
  </si>
  <si>
    <t>Vehicle #2 Total</t>
  </si>
  <si>
    <t>Vehicle Other Total</t>
  </si>
  <si>
    <t>Company Vehicle Total</t>
  </si>
  <si>
    <t>Non-Investment Prop Total</t>
  </si>
  <si>
    <t>Inv Prop #1 Total</t>
  </si>
  <si>
    <t>Inv Prop #2 Total</t>
  </si>
  <si>
    <t>Education Total</t>
  </si>
  <si>
    <t>Philanthropy Total</t>
  </si>
  <si>
    <t>Work Related Exp Total</t>
  </si>
  <si>
    <t>MEDICAL</t>
  </si>
  <si>
    <t>Medical Total</t>
  </si>
  <si>
    <t>Grooming Total</t>
  </si>
  <si>
    <t>Personal Sundry Total</t>
  </si>
  <si>
    <t>PERSONAL SUNDRY</t>
  </si>
  <si>
    <t xml:space="preserve"> Food Total</t>
  </si>
  <si>
    <t>White Goods [Purchase &amp; Repair]</t>
  </si>
  <si>
    <t>Brown Goods [Purchase &amp; Repair]</t>
  </si>
  <si>
    <t>Household Goods Total</t>
  </si>
  <si>
    <t>Communications Total</t>
  </si>
  <si>
    <t>Miscellaneous Total</t>
  </si>
  <si>
    <t>Education Bond #1</t>
  </si>
  <si>
    <t>Education Bond #2</t>
  </si>
  <si>
    <t>MEDICAL, GROOMING &amp; PERSONAL</t>
  </si>
  <si>
    <t>EDUCATION, CHARITY &amp; WORK EXP</t>
  </si>
  <si>
    <t>PROPERTY &amp; INVESTMENT PROPERTY</t>
  </si>
  <si>
    <t>VEHICLE EXPENSES</t>
  </si>
  <si>
    <t>LOAN EXP, INSURANCE &amp; SUPER</t>
  </si>
  <si>
    <t>Novated Lease Payment</t>
  </si>
  <si>
    <t>Food</t>
  </si>
  <si>
    <t>Communications</t>
  </si>
  <si>
    <t>Miscellaneous</t>
  </si>
  <si>
    <t>Medical &amp; Pharmacy</t>
  </si>
  <si>
    <t>Grooming</t>
  </si>
  <si>
    <t>Personal Sundry</t>
  </si>
  <si>
    <t>Education</t>
  </si>
  <si>
    <t>ACCOUNT</t>
  </si>
  <si>
    <t>Philanthropy</t>
  </si>
  <si>
    <t>Work Related Expenses</t>
  </si>
  <si>
    <t>Property Expenses [PPoR]</t>
  </si>
  <si>
    <t>Investment Property #1</t>
  </si>
  <si>
    <t>Investment Property #2</t>
  </si>
  <si>
    <t>Vehicle #1</t>
  </si>
  <si>
    <t>Vehicle #2</t>
  </si>
  <si>
    <t>Vehicle Other</t>
  </si>
  <si>
    <t>Company Vehicle</t>
  </si>
  <si>
    <t>Loan Expenses</t>
  </si>
  <si>
    <t>Loan Expenses Total</t>
  </si>
  <si>
    <t>Insurance &amp; Super Total</t>
  </si>
  <si>
    <t>Insurance &amp; Super</t>
  </si>
  <si>
    <r>
      <t xml:space="preserve">TOTAL NET SALARY
</t>
    </r>
    <r>
      <rPr>
        <b/>
        <sz val="6"/>
        <rFont val="Trebuchet MS"/>
        <family val="2"/>
      </rPr>
      <t xml:space="preserve"> [AFTER TAX &amp; INV EXP]</t>
    </r>
  </si>
  <si>
    <t>Total Tax</t>
  </si>
  <si>
    <t>Total Combined Tax</t>
  </si>
  <si>
    <t>GROSS ANNUAL INCOME</t>
  </si>
  <si>
    <t>TOTAL GROSS INCOME</t>
  </si>
  <si>
    <t>© Iridium Financial Services 2012</t>
  </si>
  <si>
    <t xml:space="preserve">   $0 - $18,000</t>
  </si>
  <si>
    <t>$18,001 - $37,000</t>
  </si>
  <si>
    <t xml:space="preserve"> - plus 15c for each $1 over $18,000</t>
  </si>
  <si>
    <t>Max Tax for this bracket</t>
  </si>
  <si>
    <t>Click here to download the Guide to Completing the Personal Expenditure Audit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</si>
</sst>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mmmm\-yy"/>
    <numFmt numFmtId="166" formatCode="mmm\-yyyy"/>
    <numFmt numFmtId="167" formatCode="&quot;$&quot;#,##0.00"/>
    <numFmt numFmtId="168" formatCode="#,##0.00_ ;[Red]\-#,##0.00\ 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[$$-C09]#,##0.00"/>
    <numFmt numFmtId="176" formatCode="[$-C09]dddd\,\ d\ mmmm\ yyyy"/>
    <numFmt numFmtId="177" formatCode="mmm/yyyy"/>
    <numFmt numFmtId="178" formatCode="mmm\ \-\ yyyy"/>
    <numFmt numFmtId="179" formatCode="0.000%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 yyyy"/>
  </numFmts>
  <fonts count="74">
    <font>
      <sz val="8"/>
      <name val="Trebuchet MS"/>
      <family val="0"/>
    </font>
    <font>
      <u val="single"/>
      <sz val="8"/>
      <color indexed="36"/>
      <name val="Trebuchet MS"/>
      <family val="2"/>
    </font>
    <font>
      <u val="single"/>
      <sz val="8"/>
      <color indexed="12"/>
      <name val="Trebuchet MS"/>
      <family val="2"/>
    </font>
    <font>
      <sz val="8"/>
      <name val="Century Gothic"/>
      <family val="2"/>
    </font>
    <font>
      <sz val="5.5"/>
      <name val="Trebuchet MS"/>
      <family val="2"/>
    </font>
    <font>
      <sz val="7"/>
      <name val="Frutiger LT 45 Light"/>
      <family val="2"/>
    </font>
    <font>
      <b/>
      <sz val="8"/>
      <name val="Trebuchet MS"/>
      <family val="2"/>
    </font>
    <font>
      <sz val="9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7.5"/>
      <name val="Trebuchet MS"/>
      <family val="2"/>
    </font>
    <font>
      <b/>
      <sz val="9"/>
      <name val="Trebuchet MS"/>
      <family val="2"/>
    </font>
    <font>
      <b/>
      <sz val="7.5"/>
      <name val="Trebuchet MS"/>
      <family val="2"/>
    </font>
    <font>
      <b/>
      <sz val="5"/>
      <name val="Trebuchet MS"/>
      <family val="2"/>
    </font>
    <font>
      <b/>
      <sz val="7.5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color indexed="9"/>
      <name val="Trebuchet MS"/>
      <family val="2"/>
    </font>
    <font>
      <b/>
      <sz val="10"/>
      <name val="Trebuchet MS"/>
      <family val="2"/>
    </font>
    <font>
      <b/>
      <sz val="6"/>
      <name val="Trebuchet MS"/>
      <family val="2"/>
    </font>
    <font>
      <sz val="7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rebuchet MS"/>
      <family val="2"/>
    </font>
    <font>
      <sz val="7.5"/>
      <color indexed="9"/>
      <name val="Trebuchet MS"/>
      <family val="2"/>
    </font>
    <font>
      <sz val="7"/>
      <color indexed="9"/>
      <name val="Trebuchet MS"/>
      <family val="2"/>
    </font>
    <font>
      <sz val="8"/>
      <color indexed="10"/>
      <name val="Trebuchet MS"/>
      <family val="2"/>
    </font>
    <font>
      <sz val="7.5"/>
      <color indexed="10"/>
      <name val="Trebuchet MS"/>
      <family val="2"/>
    </font>
    <font>
      <i/>
      <sz val="8"/>
      <color indexed="9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sz val="8"/>
      <name val="Tahoma"/>
      <family val="2"/>
    </font>
    <font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rebuchet MS"/>
      <family val="2"/>
    </font>
    <font>
      <sz val="7.5"/>
      <color theme="0"/>
      <name val="Trebuchet MS"/>
      <family val="2"/>
    </font>
    <font>
      <sz val="7"/>
      <color theme="0"/>
      <name val="Trebuchet MS"/>
      <family val="2"/>
    </font>
    <font>
      <sz val="8"/>
      <color rgb="FFFF0000"/>
      <name val="Trebuchet MS"/>
      <family val="2"/>
    </font>
    <font>
      <sz val="7.5"/>
      <color rgb="FFFF0000"/>
      <name val="Trebuchet MS"/>
      <family val="2"/>
    </font>
    <font>
      <i/>
      <sz val="8"/>
      <color theme="0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8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>
        <color indexed="22"/>
      </right>
      <top style="double"/>
      <bottom style="thin"/>
    </border>
    <border>
      <left style="thin">
        <color indexed="22"/>
      </left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>
        <color indexed="22"/>
      </right>
      <top style="double"/>
      <bottom style="medium"/>
    </border>
    <border>
      <left style="thin">
        <color indexed="22"/>
      </left>
      <right>
        <color indexed="63"/>
      </right>
      <top style="double"/>
      <bottom style="medium"/>
    </border>
    <border>
      <left style="thin">
        <color indexed="22"/>
      </left>
      <right style="thin">
        <color indexed="22"/>
      </right>
      <top style="double"/>
      <bottom style="medium"/>
    </border>
    <border>
      <left style="thin">
        <color indexed="22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3" fontId="0" fillId="0" borderId="10" xfId="58" applyNumberFormat="1" applyFont="1" applyBorder="1" applyAlignment="1" applyProtection="1">
      <alignment horizontal="center" vertical="center"/>
      <protection locked="0"/>
    </xf>
    <xf numFmtId="3" fontId="0" fillId="0" borderId="11" xfId="58" applyNumberFormat="1" applyFont="1" applyBorder="1" applyAlignment="1" applyProtection="1">
      <alignment horizontal="center" vertical="center"/>
      <protection locked="0"/>
    </xf>
    <xf numFmtId="0" fontId="10" fillId="0" borderId="0" xfId="58" applyFont="1" applyBorder="1" applyAlignment="1" applyProtection="1">
      <alignment horizontal="center" vertical="center"/>
      <protection/>
    </xf>
    <xf numFmtId="164" fontId="6" fillId="0" borderId="12" xfId="58" applyNumberFormat="1" applyFont="1" applyFill="1" applyBorder="1" applyAlignment="1" applyProtection="1">
      <alignment horizontal="center" vertical="center"/>
      <protection locked="0"/>
    </xf>
    <xf numFmtId="0" fontId="0" fillId="0" borderId="13" xfId="58" applyFont="1" applyBorder="1" applyAlignment="1" applyProtection="1">
      <alignment horizontal="center" vertical="center"/>
      <protection locked="0"/>
    </xf>
    <xf numFmtId="180" fontId="0" fillId="0" borderId="13" xfId="58" applyNumberFormat="1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>
      <alignment horizontal="left" vertical="center" indent="1"/>
      <protection locked="0"/>
    </xf>
    <xf numFmtId="0" fontId="0" fillId="0" borderId="14" xfId="58" applyFont="1" applyBorder="1" applyAlignment="1" applyProtection="1">
      <alignment horizontal="center" vertical="center"/>
      <protection locked="0"/>
    </xf>
    <xf numFmtId="180" fontId="0" fillId="0" borderId="14" xfId="58" applyNumberFormat="1" applyFont="1" applyBorder="1" applyAlignment="1" applyProtection="1">
      <alignment horizontal="center" vertical="center"/>
      <protection locked="0"/>
    </xf>
    <xf numFmtId="0" fontId="0" fillId="0" borderId="10" xfId="58" applyFont="1" applyBorder="1" applyAlignment="1" applyProtection="1">
      <alignment horizontal="left" vertical="center" indent="1"/>
      <protection locked="0"/>
    </xf>
    <xf numFmtId="0" fontId="6" fillId="32" borderId="15" xfId="58" applyFont="1" applyFill="1" applyBorder="1" applyAlignment="1" applyProtection="1">
      <alignment/>
      <protection/>
    </xf>
    <xf numFmtId="0" fontId="0" fillId="32" borderId="10" xfId="58" applyFont="1" applyFill="1" applyBorder="1" applyAlignment="1" applyProtection="1">
      <alignment horizontal="left" vertical="center" indent="1"/>
      <protection/>
    </xf>
    <xf numFmtId="3" fontId="0" fillId="0" borderId="16" xfId="58" applyNumberFormat="1" applyFont="1" applyBorder="1" applyAlignment="1" applyProtection="1">
      <alignment horizontal="center" vertical="center"/>
      <protection locked="0"/>
    </xf>
    <xf numFmtId="0" fontId="0" fillId="32" borderId="11" xfId="58" applyFont="1" applyFill="1" applyBorder="1" applyAlignment="1" applyProtection="1">
      <alignment horizontal="left" vertical="center" indent="1"/>
      <protection/>
    </xf>
    <xf numFmtId="3" fontId="0" fillId="0" borderId="17" xfId="58" applyNumberFormat="1" applyFont="1" applyBorder="1" applyAlignment="1" applyProtection="1">
      <alignment horizontal="center" vertical="center"/>
      <protection locked="0"/>
    </xf>
    <xf numFmtId="0" fontId="6" fillId="32" borderId="18" xfId="58" applyFont="1" applyFill="1" applyBorder="1" applyAlignment="1" applyProtection="1">
      <alignment/>
      <protection/>
    </xf>
    <xf numFmtId="0" fontId="0" fillId="0" borderId="19" xfId="58" applyFont="1" applyBorder="1" applyAlignment="1" applyProtection="1">
      <alignment horizontal="left" vertical="center" indent="1"/>
      <protection locked="0"/>
    </xf>
    <xf numFmtId="3" fontId="0" fillId="0" borderId="19" xfId="58" applyNumberFormat="1" applyFont="1" applyBorder="1" applyAlignment="1" applyProtection="1">
      <alignment horizontal="center" vertical="center"/>
      <protection locked="0"/>
    </xf>
    <xf numFmtId="0" fontId="0" fillId="0" borderId="20" xfId="58" applyFont="1" applyBorder="1" applyAlignment="1" applyProtection="1">
      <alignment horizontal="center" vertical="center"/>
      <protection locked="0"/>
    </xf>
    <xf numFmtId="180" fontId="0" fillId="0" borderId="20" xfId="58" applyNumberFormat="1" applyFont="1" applyBorder="1" applyAlignment="1" applyProtection="1">
      <alignment horizontal="center" vertical="center"/>
      <protection locked="0"/>
    </xf>
    <xf numFmtId="0" fontId="0" fillId="0" borderId="0" xfId="58" applyFont="1" applyBorder="1" applyAlignment="1" applyProtection="1">
      <alignment horizontal="left" indent="2"/>
      <protection/>
    </xf>
    <xf numFmtId="175" fontId="10" fillId="0" borderId="0" xfId="58" applyNumberFormat="1" applyFont="1" applyBorder="1" applyAlignment="1" applyProtection="1">
      <alignment horizontal="center" vertical="center"/>
      <protection/>
    </xf>
    <xf numFmtId="39" fontId="10" fillId="0" borderId="0" xfId="58" applyNumberFormat="1" applyFont="1" applyBorder="1" applyAlignment="1" applyProtection="1">
      <alignment horizontal="center" vertical="center"/>
      <protection/>
    </xf>
    <xf numFmtId="164" fontId="11" fillId="0" borderId="12" xfId="58" applyNumberFormat="1" applyFont="1" applyBorder="1" applyAlignment="1" applyProtection="1">
      <alignment horizontal="center" vertical="center"/>
      <protection/>
    </xf>
    <xf numFmtId="167" fontId="10" fillId="0" borderId="0" xfId="58" applyNumberFormat="1" applyFont="1" applyBorder="1" applyAlignment="1" applyProtection="1">
      <alignment horizontal="center" vertical="center"/>
      <protection/>
    </xf>
    <xf numFmtId="0" fontId="0" fillId="0" borderId="0" xfId="58" applyFont="1" applyBorder="1" applyAlignment="1" applyProtection="1">
      <alignment horizontal="center" vertical="center"/>
      <protection/>
    </xf>
    <xf numFmtId="175" fontId="0" fillId="0" borderId="0" xfId="58" applyNumberFormat="1" applyFont="1" applyBorder="1" applyAlignment="1" applyProtection="1">
      <alignment horizontal="center" vertical="center"/>
      <protection/>
    </xf>
    <xf numFmtId="180" fontId="0" fillId="0" borderId="0" xfId="58" applyNumberFormat="1" applyFont="1" applyBorder="1" applyAlignment="1" applyProtection="1">
      <alignment horizontal="center" vertical="center"/>
      <protection/>
    </xf>
    <xf numFmtId="39" fontId="19" fillId="0" borderId="0" xfId="58" applyNumberFormat="1" applyFont="1" applyBorder="1" applyAlignment="1" applyProtection="1">
      <alignment horizontal="center" vertical="center"/>
      <protection/>
    </xf>
    <xf numFmtId="175" fontId="19" fillId="0" borderId="0" xfId="58" applyNumberFormat="1" applyFont="1" applyBorder="1" applyAlignment="1" applyProtection="1">
      <alignment horizontal="center" vertical="center"/>
      <protection/>
    </xf>
    <xf numFmtId="0" fontId="19" fillId="0" borderId="0" xfId="58" applyFont="1" applyBorder="1" applyAlignment="1" applyProtection="1">
      <alignment horizontal="right" vertical="top"/>
      <protection/>
    </xf>
    <xf numFmtId="0" fontId="17" fillId="0" borderId="0" xfId="58" applyFont="1" applyBorder="1" applyAlignment="1" applyProtection="1">
      <alignment horizontal="right" vertical="center"/>
      <protection/>
    </xf>
    <xf numFmtId="0" fontId="0" fillId="0" borderId="0" xfId="58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8" applyFont="1" applyProtection="1">
      <alignment/>
      <protection/>
    </xf>
    <xf numFmtId="0" fontId="11" fillId="0" borderId="0" xfId="58" applyFont="1" applyAlignment="1" applyProtection="1">
      <alignment horizontal="right" vertical="center"/>
      <protection/>
    </xf>
    <xf numFmtId="175" fontId="11" fillId="0" borderId="0" xfId="58" applyNumberFormat="1" applyFont="1" applyAlignment="1" applyProtection="1">
      <alignment horizontal="right" vertical="center"/>
      <protection/>
    </xf>
    <xf numFmtId="175" fontId="0" fillId="0" borderId="0" xfId="58" applyNumberFormat="1" applyFont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left" vertical="center" indent="2"/>
      <protection/>
    </xf>
    <xf numFmtId="0" fontId="12" fillId="0" borderId="0" xfId="58" applyFont="1" applyAlignment="1" applyProtection="1">
      <alignment horizontal="left" vertical="center"/>
      <protection/>
    </xf>
    <xf numFmtId="0" fontId="10" fillId="0" borderId="0" xfId="58" applyFont="1" applyAlignment="1" applyProtection="1">
      <alignment horizontal="center" vertical="center"/>
      <protection/>
    </xf>
    <xf numFmtId="175" fontId="10" fillId="0" borderId="0" xfId="58" applyNumberFormat="1" applyFont="1" applyAlignment="1" applyProtection="1">
      <alignment horizontal="center" vertical="center"/>
      <protection/>
    </xf>
    <xf numFmtId="0" fontId="0" fillId="0" borderId="0" xfId="58" applyFont="1" applyAlignment="1" applyProtection="1">
      <alignment horizontal="center" vertical="center"/>
      <protection/>
    </xf>
    <xf numFmtId="180" fontId="0" fillId="0" borderId="0" xfId="58" applyNumberFormat="1" applyFont="1" applyAlignment="1" applyProtection="1">
      <alignment horizontal="center" vertical="center"/>
      <protection/>
    </xf>
    <xf numFmtId="39" fontId="12" fillId="0" borderId="12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5" fontId="13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Border="1" applyProtection="1">
      <alignment/>
      <protection/>
    </xf>
    <xf numFmtId="175" fontId="18" fillId="32" borderId="21" xfId="58" applyNumberFormat="1" applyFont="1" applyFill="1" applyBorder="1" applyAlignment="1" applyProtection="1">
      <alignment horizontal="center" vertical="center" wrapText="1"/>
      <protection/>
    </xf>
    <xf numFmtId="175" fontId="18" fillId="32" borderId="21" xfId="58" applyNumberFormat="1" applyFont="1" applyFill="1" applyBorder="1" applyAlignment="1" applyProtection="1">
      <alignment horizontal="center" vertical="center"/>
      <protection/>
    </xf>
    <xf numFmtId="175" fontId="18" fillId="32" borderId="22" xfId="58" applyNumberFormat="1" applyFont="1" applyFill="1" applyBorder="1" applyAlignment="1" applyProtection="1">
      <alignment horizontal="center" vertical="center" wrapText="1"/>
      <protection/>
    </xf>
    <xf numFmtId="175" fontId="18" fillId="32" borderId="22" xfId="58" applyNumberFormat="1" applyFont="1" applyFill="1" applyBorder="1" applyAlignment="1" applyProtection="1">
      <alignment horizontal="center" vertical="center"/>
      <protection/>
    </xf>
    <xf numFmtId="3" fontId="6" fillId="0" borderId="23" xfId="58" applyNumberFormat="1" applyFont="1" applyFill="1" applyBorder="1" applyAlignment="1" applyProtection="1">
      <alignment horizontal="center" vertical="center"/>
      <protection/>
    </xf>
    <xf numFmtId="3" fontId="6" fillId="0" borderId="24" xfId="58" applyNumberFormat="1" applyFont="1" applyFill="1" applyBorder="1" applyAlignment="1" applyProtection="1">
      <alignment horizontal="center" vertical="center"/>
      <protection/>
    </xf>
    <xf numFmtId="3" fontId="6" fillId="0" borderId="25" xfId="58" applyNumberFormat="1" applyFont="1" applyFill="1" applyBorder="1" applyAlignment="1" applyProtection="1">
      <alignment horizontal="center" vertical="center"/>
      <protection/>
    </xf>
    <xf numFmtId="3" fontId="6" fillId="0" borderId="26" xfId="58" applyNumberFormat="1" applyFont="1" applyFill="1" applyBorder="1" applyAlignment="1" applyProtection="1">
      <alignment horizontal="center" vertical="center"/>
      <protection/>
    </xf>
    <xf numFmtId="3" fontId="6" fillId="0" borderId="27" xfId="58" applyNumberFormat="1" applyFont="1" applyFill="1" applyBorder="1" applyAlignment="1" applyProtection="1">
      <alignment horizontal="center" vertical="center"/>
      <protection/>
    </xf>
    <xf numFmtId="3" fontId="6" fillId="0" borderId="28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 applyProtection="1">
      <alignment horizontal="right" vertical="center"/>
      <protection/>
    </xf>
    <xf numFmtId="0" fontId="19" fillId="0" borderId="0" xfId="58" applyFont="1" applyProtection="1">
      <alignment/>
      <protection/>
    </xf>
    <xf numFmtId="0" fontId="0" fillId="0" borderId="0" xfId="58" applyFont="1" applyAlignment="1" applyProtection="1">
      <alignment horizontal="left" indent="2"/>
      <protection/>
    </xf>
    <xf numFmtId="185" fontId="0" fillId="0" borderId="0" xfId="58" applyNumberFormat="1" applyFont="1" applyAlignment="1" applyProtection="1">
      <alignment horizontal="center" vertical="center"/>
      <protection locked="0"/>
    </xf>
    <xf numFmtId="0" fontId="65" fillId="0" borderId="0" xfId="58" applyFont="1" applyAlignment="1" applyProtection="1">
      <alignment horizontal="left" indent="2"/>
      <protection hidden="1"/>
    </xf>
    <xf numFmtId="0" fontId="66" fillId="0" borderId="0" xfId="58" applyFont="1" applyAlignment="1" applyProtection="1">
      <alignment horizontal="center" vertical="center"/>
      <protection hidden="1"/>
    </xf>
    <xf numFmtId="175" fontId="66" fillId="0" borderId="0" xfId="58" applyNumberFormat="1" applyFont="1" applyAlignment="1" applyProtection="1">
      <alignment horizontal="center" vertical="center"/>
      <protection hidden="1"/>
    </xf>
    <xf numFmtId="0" fontId="65" fillId="0" borderId="0" xfId="58" applyFont="1" applyAlignment="1" applyProtection="1">
      <alignment horizontal="center" vertical="center"/>
      <protection hidden="1"/>
    </xf>
    <xf numFmtId="175" fontId="65" fillId="0" borderId="0" xfId="58" applyNumberFormat="1" applyFont="1" applyAlignment="1" applyProtection="1">
      <alignment horizontal="center" vertical="center"/>
      <protection hidden="1"/>
    </xf>
    <xf numFmtId="180" fontId="65" fillId="0" borderId="0" xfId="58" applyNumberFormat="1" applyFont="1" applyAlignment="1" applyProtection="1">
      <alignment horizontal="center" vertical="center"/>
      <protection hidden="1"/>
    </xf>
    <xf numFmtId="0" fontId="65" fillId="0" borderId="0" xfId="58" applyFont="1" applyProtection="1">
      <alignment/>
      <protection hidden="1"/>
    </xf>
    <xf numFmtId="0" fontId="65" fillId="0" borderId="29" xfId="0" applyFont="1" applyFill="1" applyBorder="1" applyAlignment="1" applyProtection="1">
      <alignment/>
      <protection hidden="1"/>
    </xf>
    <xf numFmtId="0" fontId="65" fillId="0" borderId="29" xfId="0" applyFont="1" applyFill="1" applyBorder="1" applyAlignment="1" applyProtection="1">
      <alignment horizontal="center"/>
      <protection hidden="1"/>
    </xf>
    <xf numFmtId="180" fontId="65" fillId="0" borderId="29" xfId="0" applyNumberFormat="1" applyFont="1" applyFill="1" applyBorder="1" applyAlignment="1" applyProtection="1">
      <alignment/>
      <protection hidden="1"/>
    </xf>
    <xf numFmtId="0" fontId="65" fillId="0" borderId="29" xfId="0" applyFont="1" applyFill="1" applyBorder="1" applyAlignment="1" applyProtection="1">
      <alignment horizontal="left"/>
      <protection hidden="1"/>
    </xf>
    <xf numFmtId="0" fontId="65" fillId="0" borderId="0" xfId="58" applyFont="1" applyFill="1" applyBorder="1" applyAlignment="1" applyProtection="1">
      <alignment/>
      <protection hidden="1"/>
    </xf>
    <xf numFmtId="0" fontId="65" fillId="0" borderId="0" xfId="58" applyFont="1" applyFill="1" applyBorder="1" applyProtection="1">
      <alignment/>
      <protection hidden="1"/>
    </xf>
    <xf numFmtId="5" fontId="67" fillId="0" borderId="29" xfId="0" applyNumberFormat="1" applyFont="1" applyFill="1" applyBorder="1" applyAlignment="1" applyProtection="1">
      <alignment horizontal="center" vertical="center"/>
      <protection hidden="1"/>
    </xf>
    <xf numFmtId="164" fontId="67" fillId="0" borderId="29" xfId="0" applyNumberFormat="1" applyFont="1" applyFill="1" applyBorder="1" applyAlignment="1" applyProtection="1">
      <alignment horizontal="center" vertical="center"/>
      <protection hidden="1"/>
    </xf>
    <xf numFmtId="164" fontId="67" fillId="0" borderId="29" xfId="0" applyNumberFormat="1" applyFont="1" applyFill="1" applyBorder="1" applyAlignment="1" applyProtection="1">
      <alignment/>
      <protection hidden="1"/>
    </xf>
    <xf numFmtId="164" fontId="67" fillId="0" borderId="29" xfId="0" applyNumberFormat="1" applyFont="1" applyFill="1" applyBorder="1" applyAlignment="1" applyProtection="1">
      <alignment horizontal="center"/>
      <protection hidden="1"/>
    </xf>
    <xf numFmtId="180" fontId="67" fillId="0" borderId="29" xfId="0" applyNumberFormat="1" applyFont="1" applyFill="1" applyBorder="1" applyAlignment="1" applyProtection="1">
      <alignment/>
      <protection hidden="1"/>
    </xf>
    <xf numFmtId="164" fontId="65" fillId="0" borderId="29" xfId="0" applyNumberFormat="1" applyFont="1" applyFill="1" applyBorder="1" applyAlignment="1" applyProtection="1">
      <alignment/>
      <protection hidden="1"/>
    </xf>
    <xf numFmtId="0" fontId="65" fillId="0" borderId="29" xfId="0" applyFont="1" applyFill="1" applyBorder="1" applyAlignment="1" applyProtection="1">
      <alignment horizontal="right" vertical="top"/>
      <protection hidden="1"/>
    </xf>
    <xf numFmtId="167" fontId="67" fillId="0" borderId="29" xfId="0" applyNumberFormat="1" applyFont="1" applyFill="1" applyBorder="1" applyAlignment="1" applyProtection="1">
      <alignment horizontal="center"/>
      <protection hidden="1"/>
    </xf>
    <xf numFmtId="0" fontId="65" fillId="0" borderId="29" xfId="0" applyFont="1" applyFill="1" applyBorder="1" applyAlignment="1" applyProtection="1">
      <alignment vertical="top"/>
      <protection hidden="1"/>
    </xf>
    <xf numFmtId="0" fontId="65" fillId="0" borderId="30" xfId="58" applyFont="1" applyFill="1" applyBorder="1" applyProtection="1">
      <alignment/>
      <protection hidden="1"/>
    </xf>
    <xf numFmtId="0" fontId="65" fillId="0" borderId="31" xfId="58" applyFont="1" applyFill="1" applyBorder="1" applyProtection="1">
      <alignment/>
      <protection hidden="1"/>
    </xf>
    <xf numFmtId="164" fontId="65" fillId="0" borderId="29" xfId="0" applyNumberFormat="1" applyFont="1" applyFill="1" applyBorder="1" applyAlignment="1" applyProtection="1">
      <alignment horizontal="right" vertical="top"/>
      <protection hidden="1"/>
    </xf>
    <xf numFmtId="5" fontId="67" fillId="0" borderId="32" xfId="0" applyNumberFormat="1" applyFont="1" applyFill="1" applyBorder="1" applyAlignment="1" applyProtection="1">
      <alignment horizontal="center" vertical="center"/>
      <protection hidden="1"/>
    </xf>
    <xf numFmtId="164" fontId="67" fillId="0" borderId="32" xfId="0" applyNumberFormat="1" applyFont="1" applyFill="1" applyBorder="1" applyAlignment="1" applyProtection="1">
      <alignment horizontal="center" vertical="center"/>
      <protection hidden="1"/>
    </xf>
    <xf numFmtId="164" fontId="67" fillId="0" borderId="32" xfId="0" applyNumberFormat="1" applyFont="1" applyFill="1" applyBorder="1" applyAlignment="1" applyProtection="1">
      <alignment/>
      <protection hidden="1"/>
    </xf>
    <xf numFmtId="164" fontId="67" fillId="0" borderId="32" xfId="0" applyNumberFormat="1" applyFont="1" applyFill="1" applyBorder="1" applyAlignment="1" applyProtection="1">
      <alignment horizontal="center"/>
      <protection hidden="1"/>
    </xf>
    <xf numFmtId="0" fontId="65" fillId="0" borderId="32" xfId="0" applyFont="1" applyFill="1" applyBorder="1" applyAlignment="1" applyProtection="1">
      <alignment/>
      <protection hidden="1"/>
    </xf>
    <xf numFmtId="5" fontId="67" fillId="0" borderId="33" xfId="0" applyNumberFormat="1" applyFont="1" applyFill="1" applyBorder="1" applyAlignment="1" applyProtection="1">
      <alignment horizontal="center" vertical="center"/>
      <protection hidden="1"/>
    </xf>
    <xf numFmtId="164" fontId="67" fillId="0" borderId="33" xfId="0" applyNumberFormat="1" applyFont="1" applyFill="1" applyBorder="1" applyAlignment="1" applyProtection="1">
      <alignment horizontal="center" vertical="center"/>
      <protection hidden="1"/>
    </xf>
    <xf numFmtId="164" fontId="67" fillId="0" borderId="33" xfId="0" applyNumberFormat="1" applyFont="1" applyFill="1" applyBorder="1" applyAlignment="1" applyProtection="1">
      <alignment/>
      <protection hidden="1"/>
    </xf>
    <xf numFmtId="164" fontId="67" fillId="0" borderId="33" xfId="0" applyNumberFormat="1" applyFont="1" applyFill="1" applyBorder="1" applyAlignment="1" applyProtection="1">
      <alignment horizontal="center"/>
      <protection hidden="1"/>
    </xf>
    <xf numFmtId="180" fontId="67" fillId="0" borderId="32" xfId="0" applyNumberFormat="1" applyFont="1" applyFill="1" applyBorder="1" applyAlignment="1" applyProtection="1">
      <alignment horizontal="center"/>
      <protection hidden="1"/>
    </xf>
    <xf numFmtId="0" fontId="65" fillId="0" borderId="32" xfId="0" applyFont="1" applyFill="1" applyBorder="1" applyAlignment="1" applyProtection="1">
      <alignment horizontal="left"/>
      <protection hidden="1"/>
    </xf>
    <xf numFmtId="164" fontId="65" fillId="0" borderId="32" xfId="0" applyNumberFormat="1" applyFont="1" applyFill="1" applyBorder="1" applyAlignment="1" applyProtection="1">
      <alignment/>
      <protection hidden="1"/>
    </xf>
    <xf numFmtId="164" fontId="65" fillId="0" borderId="32" xfId="0" applyNumberFormat="1" applyFont="1" applyFill="1" applyBorder="1" applyAlignment="1" applyProtection="1">
      <alignment horizontal="right" vertical="top"/>
      <protection hidden="1"/>
    </xf>
    <xf numFmtId="0" fontId="65" fillId="0" borderId="32" xfId="0" applyFont="1" applyFill="1" applyBorder="1" applyAlignment="1" applyProtection="1">
      <alignment vertical="top"/>
      <protection hidden="1"/>
    </xf>
    <xf numFmtId="5" fontId="67" fillId="0" borderId="34" xfId="0" applyNumberFormat="1" applyFont="1" applyFill="1" applyBorder="1" applyAlignment="1" applyProtection="1">
      <alignment horizontal="center" vertical="center"/>
      <protection hidden="1"/>
    </xf>
    <xf numFmtId="164" fontId="67" fillId="0" borderId="34" xfId="0" applyNumberFormat="1" applyFont="1" applyFill="1" applyBorder="1" applyAlignment="1" applyProtection="1">
      <alignment horizontal="center" vertical="center"/>
      <protection hidden="1"/>
    </xf>
    <xf numFmtId="164" fontId="67" fillId="0" borderId="34" xfId="0" applyNumberFormat="1" applyFont="1" applyFill="1" applyBorder="1" applyAlignment="1" applyProtection="1">
      <alignment/>
      <protection hidden="1"/>
    </xf>
    <xf numFmtId="164" fontId="67" fillId="0" borderId="34" xfId="0" applyNumberFormat="1" applyFont="1" applyFill="1" applyBorder="1" applyAlignment="1" applyProtection="1">
      <alignment horizontal="center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left"/>
      <protection hidden="1"/>
    </xf>
    <xf numFmtId="0" fontId="65" fillId="0" borderId="32" xfId="0" applyFont="1" applyFill="1" applyBorder="1" applyAlignment="1" applyProtection="1">
      <alignment horizontal="right"/>
      <protection hidden="1"/>
    </xf>
    <xf numFmtId="0" fontId="65" fillId="0" borderId="32" xfId="0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/>
      <protection hidden="1"/>
    </xf>
    <xf numFmtId="164" fontId="65" fillId="0" borderId="0" xfId="0" applyNumberFormat="1" applyFont="1" applyFill="1" applyBorder="1" applyAlignment="1" applyProtection="1">
      <alignment horizontal="center" vertical="center"/>
      <protection hidden="1"/>
    </xf>
    <xf numFmtId="164" fontId="65" fillId="0" borderId="0" xfId="0" applyNumberFormat="1" applyFont="1" applyFill="1" applyBorder="1" applyAlignment="1" applyProtection="1">
      <alignment/>
      <protection hidden="1"/>
    </xf>
    <xf numFmtId="180" fontId="65" fillId="0" borderId="0" xfId="0" applyNumberFormat="1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left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6" fillId="0" borderId="0" xfId="58" applyFont="1" applyFill="1" applyBorder="1" applyAlignment="1" applyProtection="1">
      <alignment horizontal="right" vertical="center" indent="2"/>
      <protection/>
    </xf>
    <xf numFmtId="39" fontId="12" fillId="0" borderId="35" xfId="58" applyNumberFormat="1" applyFont="1" applyFill="1" applyBorder="1" applyAlignment="1" applyProtection="1">
      <alignment horizontal="center" vertical="center"/>
      <protection/>
    </xf>
    <xf numFmtId="175" fontId="13" fillId="32" borderId="36" xfId="58" applyNumberFormat="1" applyFont="1" applyFill="1" applyBorder="1" applyAlignment="1" applyProtection="1">
      <alignment horizontal="center" vertical="center"/>
      <protection/>
    </xf>
    <xf numFmtId="0" fontId="13" fillId="32" borderId="37" xfId="58" applyFont="1" applyFill="1" applyBorder="1" applyAlignment="1" applyProtection="1" quotePrefix="1">
      <alignment horizontal="left" vertical="center" wrapText="1"/>
      <protection/>
    </xf>
    <xf numFmtId="175" fontId="13" fillId="32" borderId="37" xfId="58" applyNumberFormat="1" applyFont="1" applyFill="1" applyBorder="1" applyAlignment="1" applyProtection="1">
      <alignment horizontal="center" vertical="center" wrapText="1"/>
      <protection/>
    </xf>
    <xf numFmtId="180" fontId="13" fillId="32" borderId="37" xfId="58" applyNumberFormat="1" applyFont="1" applyFill="1" applyBorder="1" applyAlignment="1" applyProtection="1" quotePrefix="1">
      <alignment horizontal="center" vertical="center" wrapText="1"/>
      <protection/>
    </xf>
    <xf numFmtId="175" fontId="13" fillId="32" borderId="37" xfId="58" applyNumberFormat="1" applyFont="1" applyFill="1" applyBorder="1" applyAlignment="1" applyProtection="1">
      <alignment horizontal="center" vertical="center"/>
      <protection/>
    </xf>
    <xf numFmtId="175" fontId="13" fillId="32" borderId="38" xfId="58" applyNumberFormat="1" applyFont="1" applyFill="1" applyBorder="1" applyAlignment="1" applyProtection="1">
      <alignment horizontal="center" vertical="center" wrapText="1"/>
      <protection/>
    </xf>
    <xf numFmtId="175" fontId="13" fillId="32" borderId="38" xfId="58" applyNumberFormat="1" applyFont="1" applyFill="1" applyBorder="1" applyAlignment="1" applyProtection="1">
      <alignment horizontal="center" vertical="center"/>
      <protection/>
    </xf>
    <xf numFmtId="0" fontId="6" fillId="32" borderId="39" xfId="58" applyFont="1" applyFill="1" applyBorder="1" applyAlignment="1" applyProtection="1">
      <alignment/>
      <protection/>
    </xf>
    <xf numFmtId="39" fontId="12" fillId="0" borderId="15" xfId="58" applyNumberFormat="1" applyFont="1" applyBorder="1" applyAlignment="1" applyProtection="1">
      <alignment horizontal="center" vertical="center"/>
      <protection/>
    </xf>
    <xf numFmtId="39" fontId="14" fillId="33" borderId="40" xfId="58" applyNumberFormat="1" applyFont="1" applyFill="1" applyBorder="1" applyAlignment="1" applyProtection="1">
      <alignment horizontal="center" vertical="center"/>
      <protection/>
    </xf>
    <xf numFmtId="0" fontId="10" fillId="0" borderId="41" xfId="58" applyFont="1" applyBorder="1" applyAlignment="1" applyProtection="1">
      <alignment horizontal="center" vertical="center"/>
      <protection/>
    </xf>
    <xf numFmtId="39" fontId="14" fillId="33" borderId="42" xfId="58" applyNumberFormat="1" applyFont="1" applyFill="1" applyBorder="1" applyAlignment="1" applyProtection="1">
      <alignment horizontal="center" vertical="center"/>
      <protection/>
    </xf>
    <xf numFmtId="180" fontId="10" fillId="0" borderId="41" xfId="58" applyNumberFormat="1" applyFont="1" applyBorder="1" applyAlignment="1" applyProtection="1">
      <alignment horizontal="center" vertical="center"/>
      <protection/>
    </xf>
    <xf numFmtId="39" fontId="14" fillId="33" borderId="43" xfId="58" applyNumberFormat="1" applyFont="1" applyFill="1" applyBorder="1" applyAlignment="1" applyProtection="1">
      <alignment horizontal="center" vertical="center"/>
      <protection/>
    </xf>
    <xf numFmtId="3" fontId="15" fillId="33" borderId="16" xfId="58" applyNumberFormat="1" applyFont="1" applyFill="1" applyBorder="1" applyAlignment="1" applyProtection="1">
      <alignment horizontal="center" vertical="center"/>
      <protection/>
    </xf>
    <xf numFmtId="0" fontId="0" fillId="0" borderId="13" xfId="58" applyFont="1" applyBorder="1" applyAlignment="1" applyProtection="1">
      <alignment horizontal="center" vertical="center"/>
      <protection/>
    </xf>
    <xf numFmtId="3" fontId="15" fillId="33" borderId="44" xfId="58" applyNumberFormat="1" applyFont="1" applyFill="1" applyBorder="1" applyAlignment="1" applyProtection="1">
      <alignment horizontal="center" vertical="center"/>
      <protection/>
    </xf>
    <xf numFmtId="180" fontId="0" fillId="0" borderId="13" xfId="58" applyNumberFormat="1" applyFont="1" applyBorder="1" applyAlignment="1" applyProtection="1">
      <alignment horizontal="center" vertical="center"/>
      <protection/>
    </xf>
    <xf numFmtId="3" fontId="15" fillId="33" borderId="45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 applyProtection="1">
      <alignment horizontal="left" vertical="center" indent="1"/>
      <protection/>
    </xf>
    <xf numFmtId="3" fontId="15" fillId="33" borderId="17" xfId="58" applyNumberFormat="1" applyFont="1" applyFill="1" applyBorder="1" applyAlignment="1" applyProtection="1">
      <alignment horizontal="center" vertical="center"/>
      <protection/>
    </xf>
    <xf numFmtId="3" fontId="15" fillId="33" borderId="46" xfId="58" applyNumberFormat="1" applyFont="1" applyFill="1" applyBorder="1" applyAlignment="1" applyProtection="1">
      <alignment horizontal="center" vertical="center"/>
      <protection/>
    </xf>
    <xf numFmtId="3" fontId="15" fillId="33" borderId="47" xfId="58" applyNumberFormat="1" applyFont="1" applyFill="1" applyBorder="1" applyAlignment="1" applyProtection="1">
      <alignment horizontal="center" vertical="center"/>
      <protection/>
    </xf>
    <xf numFmtId="0" fontId="6" fillId="34" borderId="48" xfId="58" applyFont="1" applyFill="1" applyBorder="1" applyAlignment="1" applyProtection="1">
      <alignment horizontal="right" vertical="center" indent="2"/>
      <protection/>
    </xf>
    <xf numFmtId="39" fontId="6" fillId="34" borderId="48" xfId="58" applyNumberFormat="1" applyFont="1" applyFill="1" applyBorder="1" applyAlignment="1" applyProtection="1">
      <alignment horizontal="center" vertical="center"/>
      <protection/>
    </xf>
    <xf numFmtId="3" fontId="6" fillId="34" borderId="49" xfId="58" applyNumberFormat="1" applyFont="1" applyFill="1" applyBorder="1" applyAlignment="1" applyProtection="1">
      <alignment horizontal="center" vertical="center"/>
      <protection/>
    </xf>
    <xf numFmtId="175" fontId="6" fillId="34" borderId="50" xfId="58" applyNumberFormat="1" applyFont="1" applyFill="1" applyBorder="1" applyAlignment="1" applyProtection="1">
      <alignment horizontal="center" vertical="center"/>
      <protection/>
    </xf>
    <xf numFmtId="3" fontId="6" fillId="34" borderId="51" xfId="58" applyNumberFormat="1" applyFont="1" applyFill="1" applyBorder="1" applyAlignment="1" applyProtection="1">
      <alignment horizontal="center" vertical="center"/>
      <protection/>
    </xf>
    <xf numFmtId="180" fontId="6" fillId="34" borderId="50" xfId="58" applyNumberFormat="1" applyFont="1" applyFill="1" applyBorder="1" applyAlignment="1" applyProtection="1">
      <alignment horizontal="center" vertical="center"/>
      <protection/>
    </xf>
    <xf numFmtId="3" fontId="6" fillId="34" borderId="52" xfId="58" applyNumberFormat="1" applyFont="1" applyFill="1" applyBorder="1" applyAlignment="1" applyProtection="1">
      <alignment horizontal="center" vertical="center"/>
      <protection/>
    </xf>
    <xf numFmtId="0" fontId="6" fillId="32" borderId="10" xfId="58" applyFont="1" applyFill="1" applyBorder="1" applyAlignment="1" applyProtection="1">
      <alignment/>
      <protection/>
    </xf>
    <xf numFmtId="39" fontId="6" fillId="0" borderId="10" xfId="58" applyNumberFormat="1" applyFont="1" applyBorder="1" applyAlignment="1" applyProtection="1">
      <alignment horizontal="center" vertical="center"/>
      <protection/>
    </xf>
    <xf numFmtId="39" fontId="16" fillId="33" borderId="16" xfId="58" applyNumberFormat="1" applyFont="1" applyFill="1" applyBorder="1" applyAlignment="1" applyProtection="1">
      <alignment horizontal="center" vertical="center"/>
      <protection/>
    </xf>
    <xf numFmtId="39" fontId="6" fillId="33" borderId="44" xfId="58" applyNumberFormat="1" applyFont="1" applyFill="1" applyBorder="1" applyAlignment="1" applyProtection="1">
      <alignment horizontal="center" vertical="center"/>
      <protection/>
    </xf>
    <xf numFmtId="39" fontId="6" fillId="33" borderId="45" xfId="58" applyNumberFormat="1" applyFont="1" applyFill="1" applyBorder="1" applyAlignment="1" applyProtection="1">
      <alignment horizontal="center" vertical="center"/>
      <protection/>
    </xf>
    <xf numFmtId="3" fontId="6" fillId="33" borderId="16" xfId="58" applyNumberFormat="1" applyFont="1" applyFill="1" applyBorder="1" applyAlignment="1" applyProtection="1">
      <alignment horizontal="center" vertical="center"/>
      <protection/>
    </xf>
    <xf numFmtId="3" fontId="6" fillId="33" borderId="44" xfId="58" applyNumberFormat="1" applyFont="1" applyFill="1" applyBorder="1" applyAlignment="1" applyProtection="1">
      <alignment horizontal="center" vertical="center"/>
      <protection/>
    </xf>
    <xf numFmtId="3" fontId="6" fillId="33" borderId="45" xfId="58" applyNumberFormat="1" applyFont="1" applyFill="1" applyBorder="1" applyAlignment="1" applyProtection="1">
      <alignment horizontal="center" vertical="center"/>
      <protection/>
    </xf>
    <xf numFmtId="3" fontId="6" fillId="33" borderId="17" xfId="58" applyNumberFormat="1" applyFont="1" applyFill="1" applyBorder="1" applyAlignment="1" applyProtection="1">
      <alignment horizontal="center" vertical="center"/>
      <protection/>
    </xf>
    <xf numFmtId="3" fontId="6" fillId="33" borderId="46" xfId="58" applyNumberFormat="1" applyFont="1" applyFill="1" applyBorder="1" applyAlignment="1" applyProtection="1">
      <alignment horizontal="center" vertical="center"/>
      <protection/>
    </xf>
    <xf numFmtId="3" fontId="6" fillId="33" borderId="47" xfId="58" applyNumberFormat="1" applyFont="1" applyFill="1" applyBorder="1" applyAlignment="1" applyProtection="1">
      <alignment horizontal="center" vertical="center"/>
      <protection/>
    </xf>
    <xf numFmtId="0" fontId="6" fillId="32" borderId="18" xfId="58" applyFont="1" applyFill="1" applyBorder="1" applyAlignment="1" applyProtection="1">
      <alignment horizontal="left" vertical="center"/>
      <protection/>
    </xf>
    <xf numFmtId="3" fontId="0" fillId="0" borderId="18" xfId="58" applyNumberFormat="1" applyFont="1" applyBorder="1" applyAlignment="1" applyProtection="1">
      <alignment horizontal="center" vertical="center"/>
      <protection/>
    </xf>
    <xf numFmtId="3" fontId="6" fillId="33" borderId="53" xfId="58" applyNumberFormat="1" applyFont="1" applyFill="1" applyBorder="1" applyAlignment="1" applyProtection="1">
      <alignment horizontal="center" vertical="center"/>
      <protection/>
    </xf>
    <xf numFmtId="0" fontId="0" fillId="0" borderId="54" xfId="58" applyFont="1" applyBorder="1" applyAlignment="1" applyProtection="1">
      <alignment horizontal="center" vertical="center"/>
      <protection/>
    </xf>
    <xf numFmtId="3" fontId="6" fillId="33" borderId="42" xfId="58" applyNumberFormat="1" applyFont="1" applyFill="1" applyBorder="1" applyAlignment="1" applyProtection="1">
      <alignment horizontal="center" vertical="center"/>
      <protection/>
    </xf>
    <xf numFmtId="180" fontId="0" fillId="0" borderId="54" xfId="58" applyNumberFormat="1" applyFont="1" applyBorder="1" applyAlignment="1" applyProtection="1">
      <alignment horizontal="center" vertical="center"/>
      <protection/>
    </xf>
    <xf numFmtId="3" fontId="6" fillId="33" borderId="43" xfId="58" applyNumberFormat="1" applyFont="1" applyFill="1" applyBorder="1" applyAlignment="1" applyProtection="1">
      <alignment horizontal="center" vertical="center"/>
      <protection/>
    </xf>
    <xf numFmtId="3" fontId="6" fillId="34" borderId="55" xfId="58" applyNumberFormat="1" applyFont="1" applyFill="1" applyBorder="1" applyAlignment="1" applyProtection="1">
      <alignment horizontal="center" vertical="center"/>
      <protection/>
    </xf>
    <xf numFmtId="180" fontId="6" fillId="34" borderId="56" xfId="58" applyNumberFormat="1" applyFont="1" applyFill="1" applyBorder="1" applyAlignment="1" applyProtection="1">
      <alignment horizontal="center" vertical="center"/>
      <protection/>
    </xf>
    <xf numFmtId="3" fontId="6" fillId="34" borderId="57" xfId="58" applyNumberFormat="1" applyFont="1" applyFill="1" applyBorder="1" applyAlignment="1" applyProtection="1">
      <alignment horizontal="center" vertical="center"/>
      <protection/>
    </xf>
    <xf numFmtId="175" fontId="13" fillId="32" borderId="58" xfId="58" applyNumberFormat="1" applyFont="1" applyFill="1" applyBorder="1" applyAlignment="1" applyProtection="1">
      <alignment horizontal="center" vertical="center"/>
      <protection/>
    </xf>
    <xf numFmtId="39" fontId="6" fillId="0" borderId="18" xfId="58" applyNumberFormat="1" applyFont="1" applyBorder="1" applyAlignment="1" applyProtection="1">
      <alignment horizontal="center" vertical="center"/>
      <protection/>
    </xf>
    <xf numFmtId="39" fontId="16" fillId="33" borderId="53" xfId="58" applyNumberFormat="1" applyFont="1" applyFill="1" applyBorder="1" applyAlignment="1" applyProtection="1">
      <alignment horizontal="center" vertical="center"/>
      <protection/>
    </xf>
    <xf numFmtId="39" fontId="6" fillId="33" borderId="42" xfId="58" applyNumberFormat="1" applyFont="1" applyFill="1" applyBorder="1" applyAlignment="1" applyProtection="1">
      <alignment horizontal="center" vertical="center"/>
      <protection/>
    </xf>
    <xf numFmtId="39" fontId="6" fillId="33" borderId="43" xfId="58" applyNumberFormat="1" applyFont="1" applyFill="1" applyBorder="1" applyAlignment="1" applyProtection="1">
      <alignment horizontal="center" vertical="center"/>
      <protection/>
    </xf>
    <xf numFmtId="39" fontId="6" fillId="0" borderId="15" xfId="58" applyNumberFormat="1" applyFont="1" applyBorder="1" applyAlignment="1" applyProtection="1">
      <alignment horizontal="center" vertical="center"/>
      <protection/>
    </xf>
    <xf numFmtId="39" fontId="16" fillId="33" borderId="40" xfId="58" applyNumberFormat="1" applyFont="1" applyFill="1" applyBorder="1" applyAlignment="1" applyProtection="1">
      <alignment horizontal="center" vertical="center"/>
      <protection/>
    </xf>
    <xf numFmtId="0" fontId="0" fillId="0" borderId="41" xfId="58" applyFont="1" applyBorder="1" applyAlignment="1" applyProtection="1">
      <alignment horizontal="center" vertical="center"/>
      <protection/>
    </xf>
    <xf numFmtId="39" fontId="6" fillId="33" borderId="59" xfId="58" applyNumberFormat="1" applyFont="1" applyFill="1" applyBorder="1" applyAlignment="1" applyProtection="1">
      <alignment horizontal="center" vertical="center"/>
      <protection/>
    </xf>
    <xf numFmtId="180" fontId="0" fillId="0" borderId="41" xfId="58" applyNumberFormat="1" applyFont="1" applyBorder="1" applyAlignment="1" applyProtection="1">
      <alignment horizontal="center" vertical="center"/>
      <protection/>
    </xf>
    <xf numFmtId="39" fontId="6" fillId="33" borderId="60" xfId="58" applyNumberFormat="1" applyFont="1" applyFill="1" applyBorder="1" applyAlignment="1" applyProtection="1">
      <alignment horizontal="center" vertical="center"/>
      <protection/>
    </xf>
    <xf numFmtId="0" fontId="6" fillId="32" borderId="61" xfId="58" applyFont="1" applyFill="1" applyBorder="1" applyAlignment="1" applyProtection="1">
      <alignment horizontal="left" vertical="center"/>
      <protection/>
    </xf>
    <xf numFmtId="0" fontId="0" fillId="0" borderId="0" xfId="58" applyFont="1" applyAlignment="1" applyProtection="1">
      <alignment vertical="center"/>
      <protection/>
    </xf>
    <xf numFmtId="0" fontId="6" fillId="32" borderId="61" xfId="58" applyFont="1" applyFill="1" applyBorder="1" applyAlignment="1" applyProtection="1">
      <alignment vertical="center"/>
      <protection/>
    </xf>
    <xf numFmtId="0" fontId="6" fillId="32" borderId="18" xfId="58" applyFont="1" applyFill="1" applyBorder="1" applyAlignment="1" applyProtection="1">
      <alignment vertical="center"/>
      <protection/>
    </xf>
    <xf numFmtId="3" fontId="15" fillId="33" borderId="62" xfId="58" applyNumberFormat="1" applyFont="1" applyFill="1" applyBorder="1" applyAlignment="1" applyProtection="1">
      <alignment horizontal="center" vertical="center"/>
      <protection/>
    </xf>
    <xf numFmtId="3" fontId="15" fillId="33" borderId="63" xfId="58" applyNumberFormat="1" applyFont="1" applyFill="1" applyBorder="1" applyAlignment="1" applyProtection="1">
      <alignment horizontal="center" vertical="center"/>
      <protection/>
    </xf>
    <xf numFmtId="3" fontId="15" fillId="33" borderId="64" xfId="58" applyNumberFormat="1" applyFont="1" applyFill="1" applyBorder="1" applyAlignment="1" applyProtection="1">
      <alignment horizontal="center" vertical="center"/>
      <protection/>
    </xf>
    <xf numFmtId="0" fontId="6" fillId="34" borderId="65" xfId="58" applyFont="1" applyFill="1" applyBorder="1" applyAlignment="1" applyProtection="1">
      <alignment horizontal="right" vertical="center" indent="2"/>
      <protection/>
    </xf>
    <xf numFmtId="39" fontId="6" fillId="34" borderId="65" xfId="58" applyNumberFormat="1" applyFont="1" applyFill="1" applyBorder="1" applyAlignment="1" applyProtection="1">
      <alignment horizontal="center" vertical="center"/>
      <protection/>
    </xf>
    <xf numFmtId="3" fontId="6" fillId="34" borderId="66" xfId="58" applyNumberFormat="1" applyFont="1" applyFill="1" applyBorder="1" applyAlignment="1" applyProtection="1">
      <alignment horizontal="center" vertical="center"/>
      <protection/>
    </xf>
    <xf numFmtId="175" fontId="6" fillId="34" borderId="67" xfId="58" applyNumberFormat="1" applyFont="1" applyFill="1" applyBorder="1" applyAlignment="1" applyProtection="1">
      <alignment horizontal="center" vertical="center"/>
      <protection/>
    </xf>
    <xf numFmtId="3" fontId="6" fillId="34" borderId="68" xfId="58" applyNumberFormat="1" applyFont="1" applyFill="1" applyBorder="1" applyAlignment="1" applyProtection="1">
      <alignment horizontal="center" vertical="center"/>
      <protection/>
    </xf>
    <xf numFmtId="180" fontId="6" fillId="34" borderId="67" xfId="58" applyNumberFormat="1" applyFont="1" applyFill="1" applyBorder="1" applyAlignment="1" applyProtection="1">
      <alignment horizontal="center" vertical="center"/>
      <protection/>
    </xf>
    <xf numFmtId="3" fontId="6" fillId="34" borderId="69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8" fillId="0" borderId="0" xfId="58" applyFont="1" applyAlignment="1" applyProtection="1">
      <alignment horizontal="left" indent="2"/>
      <protection/>
    </xf>
    <xf numFmtId="0" fontId="69" fillId="0" borderId="0" xfId="58" applyFont="1" applyAlignment="1" applyProtection="1">
      <alignment horizontal="center" vertical="center"/>
      <protection/>
    </xf>
    <xf numFmtId="175" fontId="69" fillId="0" borderId="0" xfId="58" applyNumberFormat="1" applyFont="1" applyAlignment="1" applyProtection="1">
      <alignment horizontal="center" vertical="center"/>
      <protection/>
    </xf>
    <xf numFmtId="0" fontId="68" fillId="0" borderId="0" xfId="58" applyFont="1" applyAlignment="1" applyProtection="1">
      <alignment horizontal="center" vertical="center"/>
      <protection/>
    </xf>
    <xf numFmtId="175" fontId="68" fillId="0" borderId="0" xfId="58" applyNumberFormat="1" applyFont="1" applyAlignment="1" applyProtection="1">
      <alignment horizontal="center" vertical="center"/>
      <protection/>
    </xf>
    <xf numFmtId="180" fontId="68" fillId="0" borderId="0" xfId="58" applyNumberFormat="1" applyFont="1" applyAlignment="1" applyProtection="1">
      <alignment horizontal="center" vertical="center"/>
      <protection/>
    </xf>
    <xf numFmtId="0" fontId="68" fillId="0" borderId="0" xfId="58" applyFont="1" applyProtection="1">
      <alignment/>
      <protection/>
    </xf>
    <xf numFmtId="0" fontId="68" fillId="0" borderId="0" xfId="58" applyFont="1" applyProtection="1">
      <alignment/>
      <protection hidden="1"/>
    </xf>
    <xf numFmtId="0" fontId="68" fillId="0" borderId="0" xfId="58" applyFont="1" applyAlignment="1" applyProtection="1">
      <alignment horizontal="left" indent="2"/>
      <protection hidden="1"/>
    </xf>
    <xf numFmtId="0" fontId="69" fillId="0" borderId="0" xfId="58" applyFont="1" applyAlignment="1" applyProtection="1">
      <alignment horizontal="center" vertical="center"/>
      <protection hidden="1"/>
    </xf>
    <xf numFmtId="175" fontId="69" fillId="0" borderId="0" xfId="58" applyNumberFormat="1" applyFont="1" applyAlignment="1" applyProtection="1">
      <alignment horizontal="center" vertical="center"/>
      <protection hidden="1"/>
    </xf>
    <xf numFmtId="0" fontId="68" fillId="0" borderId="0" xfId="58" applyFont="1" applyAlignment="1" applyProtection="1">
      <alignment horizontal="center" vertical="center"/>
      <protection hidden="1"/>
    </xf>
    <xf numFmtId="175" fontId="68" fillId="0" borderId="0" xfId="58" applyNumberFormat="1" applyFont="1" applyAlignment="1" applyProtection="1">
      <alignment horizontal="center" vertical="center"/>
      <protection hidden="1"/>
    </xf>
    <xf numFmtId="180" fontId="68" fillId="0" borderId="0" xfId="58" applyNumberFormat="1" applyFont="1" applyAlignment="1" applyProtection="1">
      <alignment horizontal="center" vertical="center"/>
      <protection hidden="1"/>
    </xf>
    <xf numFmtId="0" fontId="65" fillId="0" borderId="0" xfId="58" applyFont="1" applyProtection="1">
      <alignment/>
      <protection/>
    </xf>
    <xf numFmtId="0" fontId="65" fillId="0" borderId="29" xfId="0" applyFont="1" applyFill="1" applyBorder="1" applyAlignment="1" applyProtection="1">
      <alignment horizontal="center" vertical="center" wrapText="1"/>
      <protection hidden="1"/>
    </xf>
    <xf numFmtId="0" fontId="70" fillId="0" borderId="29" xfId="0" applyFont="1" applyFill="1" applyBorder="1" applyAlignment="1" applyProtection="1">
      <alignment horizontal="left" vertical="top" indent="4"/>
      <protection hidden="1"/>
    </xf>
    <xf numFmtId="0" fontId="17" fillId="0" borderId="0" xfId="58" applyFont="1" applyBorder="1" applyAlignment="1" applyProtection="1">
      <alignment horizontal="right" vertical="center" wrapText="1"/>
      <protection/>
    </xf>
    <xf numFmtId="0" fontId="0" fillId="0" borderId="70" xfId="0" applyBorder="1" applyAlignment="1" applyProtection="1">
      <alignment horizontal="right" vertical="center"/>
      <protection/>
    </xf>
    <xf numFmtId="0" fontId="18" fillId="32" borderId="71" xfId="58" applyFont="1" applyFill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6" fillId="0" borderId="73" xfId="58" applyFont="1" applyFill="1" applyBorder="1" applyAlignment="1" applyProtection="1">
      <alignment horizontal="right" vertical="center" indent="2"/>
      <protection/>
    </xf>
    <xf numFmtId="0" fontId="0" fillId="0" borderId="25" xfId="0" applyBorder="1" applyAlignment="1" applyProtection="1">
      <alignment horizontal="right" vertical="center" indent="2"/>
      <protection/>
    </xf>
    <xf numFmtId="0" fontId="6" fillId="0" borderId="74" xfId="58" applyFont="1" applyFill="1" applyBorder="1" applyAlignment="1" applyProtection="1">
      <alignment horizontal="right" vertical="center" indent="2"/>
      <protection/>
    </xf>
    <xf numFmtId="0" fontId="0" fillId="0" borderId="27" xfId="0" applyBorder="1" applyAlignment="1" applyProtection="1">
      <alignment horizontal="right" vertical="center" indent="2"/>
      <protection/>
    </xf>
    <xf numFmtId="0" fontId="71" fillId="0" borderId="0" xfId="58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6" fillId="0" borderId="75" xfId="58" applyFont="1" applyFill="1" applyBorder="1" applyAlignment="1" applyProtection="1">
      <alignment horizontal="right" vertical="center" indent="2"/>
      <protection/>
    </xf>
    <xf numFmtId="0" fontId="0" fillId="0" borderId="23" xfId="0" applyBorder="1" applyAlignment="1" applyProtection="1">
      <alignment horizontal="right" vertical="center" indent="2"/>
      <protection/>
    </xf>
    <xf numFmtId="0" fontId="7" fillId="0" borderId="0" xfId="58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2" borderId="76" xfId="58" applyFont="1" applyFill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/>
      <protection/>
    </xf>
    <xf numFmtId="0" fontId="72" fillId="0" borderId="0" xfId="58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39" fontId="4" fillId="0" borderId="76" xfId="58" applyNumberFormat="1" applyFont="1" applyFill="1" applyBorder="1" applyAlignment="1" applyProtection="1" quotePrefix="1">
      <alignment horizontal="center" vertical="center" wrapText="1"/>
      <protection/>
    </xf>
    <xf numFmtId="0" fontId="4" fillId="0" borderId="78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/>
      <protection/>
    </xf>
    <xf numFmtId="0" fontId="8" fillId="0" borderId="0" xfId="58" applyFont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39" fontId="73" fillId="0" borderId="80" xfId="53" applyNumberFormat="1" applyFont="1" applyFill="1" applyBorder="1" applyAlignment="1" applyProtection="1">
      <alignment horizontal="center" vertical="center" wrapText="1"/>
      <protection/>
    </xf>
    <xf numFmtId="0" fontId="73" fillId="0" borderId="0" xfId="53" applyFont="1" applyAlignment="1" applyProtection="1">
      <alignment horizontal="center" vertical="center" wrapText="1"/>
      <protection/>
    </xf>
    <xf numFmtId="0" fontId="73" fillId="0" borderId="81" xfId="53" applyFont="1" applyBorder="1" applyAlignment="1" applyProtection="1">
      <alignment horizontal="center" vertical="center" wrapText="1"/>
      <protection/>
    </xf>
    <xf numFmtId="0" fontId="73" fillId="0" borderId="79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 &amp; R BUDGET FEB 2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ridiumfs.com.au/" TargetMode="External" /><Relationship Id="rId3" Type="http://schemas.openxmlformats.org/officeDocument/2006/relationships/hyperlink" Target="http://www.iridiumfs.com.a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iridiumfs.com.au/files/ifspeaguide.pdf#zoom=100" TargetMode="External" /><Relationship Id="rId6" Type="http://schemas.openxmlformats.org/officeDocument/2006/relationships/hyperlink" Target="http://www.iridiumfs.com.au/files/ifspeaguide.pdf#zoom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95250</xdr:rowOff>
    </xdr:from>
    <xdr:to>
      <xdr:col>8</xdr:col>
      <xdr:colOff>28575</xdr:colOff>
      <xdr:row>0</xdr:row>
      <xdr:rowOff>723900</xdr:rowOff>
    </xdr:to>
    <xdr:pic>
      <xdr:nvPicPr>
        <xdr:cNvPr id="1" name="Picture 2" descr="IFS 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5250"/>
          <a:ext cx="2695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</xdr:row>
      <xdr:rowOff>28575</xdr:rowOff>
    </xdr:from>
    <xdr:to>
      <xdr:col>7</xdr:col>
      <xdr:colOff>704850</xdr:colOff>
      <xdr:row>4</xdr:row>
      <xdr:rowOff>219075</xdr:rowOff>
    </xdr:to>
    <xdr:pic>
      <xdr:nvPicPr>
        <xdr:cNvPr id="2" name="Picture 40" descr="https://encrypted-tbn3.google.com/images?q=tbn:ANd9GcTLawwp-HJgAZWlT-l__NtwTNtfhBm-tnLX_nN4SKEO9n9c2en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102870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idiumfs.com.au/files/ifspeaguide.pdf#zoom=10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tabSelected="1" zoomScale="115" zoomScaleNormal="115" zoomScaleSheetLayoutView="110" zoomScalePageLayoutView="0" workbookViewId="0" topLeftCell="A1">
      <pane ySplit="5" topLeftCell="A6" activePane="bottomLeft" state="frozen"/>
      <selection pane="topLeft" activeCell="B4" sqref="B4"/>
      <selection pane="bottomLeft" activeCell="C2" sqref="C2:F2"/>
    </sheetView>
  </sheetViews>
  <sheetFormatPr defaultColWidth="9.33203125" defaultRowHeight="13.5"/>
  <cols>
    <col min="1" max="1" width="5.83203125" style="36" customWidth="1"/>
    <col min="2" max="2" width="20.83203125" style="63" customWidth="1"/>
    <col min="3" max="3" width="10.83203125" style="42" customWidth="1"/>
    <col min="4" max="4" width="15.83203125" style="42" customWidth="1"/>
    <col min="5" max="5" width="15.83203125" style="43" customWidth="1"/>
    <col min="6" max="6" width="15.83203125" style="44" customWidth="1"/>
    <col min="7" max="7" width="15.83203125" style="39" customWidth="1"/>
    <col min="8" max="8" width="15.83203125" style="45" customWidth="1"/>
    <col min="9" max="9" width="5.83203125" style="39" customWidth="1"/>
    <col min="10" max="10" width="10.83203125" style="39" customWidth="1"/>
    <col min="11" max="12" width="14.16015625" style="36" customWidth="1"/>
    <col min="13" max="13" width="12.83203125" style="36" customWidth="1"/>
    <col min="14" max="16384" width="9.33203125" style="36" customWidth="1"/>
  </cols>
  <sheetData>
    <row r="1" spans="2:10" ht="57.75" customHeight="1">
      <c r="B1" s="223" t="s">
        <v>138</v>
      </c>
      <c r="C1" s="224"/>
      <c r="D1" s="224"/>
      <c r="E1" s="224"/>
      <c r="F1" s="231"/>
      <c r="G1" s="232"/>
      <c r="H1" s="232"/>
      <c r="I1" s="35"/>
      <c r="J1" s="35"/>
    </row>
    <row r="2" spans="2:8" ht="21" customHeight="1">
      <c r="B2" s="37" t="s">
        <v>152</v>
      </c>
      <c r="C2" s="227"/>
      <c r="D2" s="228"/>
      <c r="E2" s="228"/>
      <c r="F2" s="228"/>
      <c r="G2" s="38" t="s">
        <v>0</v>
      </c>
      <c r="H2" s="64"/>
    </row>
    <row r="3" spans="2:3" ht="4.5" customHeight="1" thickBot="1">
      <c r="B3" s="40"/>
      <c r="C3" s="41"/>
    </row>
    <row r="4" spans="2:10" ht="18" customHeight="1" thickBot="1">
      <c r="B4" s="34"/>
      <c r="D4" s="46" t="s">
        <v>57</v>
      </c>
      <c r="E4" s="46" t="s">
        <v>58</v>
      </c>
      <c r="F4" s="243" t="s">
        <v>215</v>
      </c>
      <c r="G4" s="244"/>
      <c r="H4" s="242"/>
      <c r="I4" s="47"/>
      <c r="J4" s="48"/>
    </row>
    <row r="5" spans="2:10" ht="21.75" customHeight="1" thickBot="1">
      <c r="B5" s="229" t="s">
        <v>208</v>
      </c>
      <c r="C5" s="230"/>
      <c r="D5" s="4"/>
      <c r="E5" s="4"/>
      <c r="F5" s="245"/>
      <c r="G5" s="246"/>
      <c r="H5" s="241"/>
      <c r="I5" s="49"/>
      <c r="J5" s="50"/>
    </row>
    <row r="6" spans="2:10" ht="21.75" customHeight="1">
      <c r="B6" s="217" t="s">
        <v>191</v>
      </c>
      <c r="C6" s="218"/>
      <c r="D6" s="51" t="s">
        <v>2</v>
      </c>
      <c r="E6" s="52" t="s">
        <v>3</v>
      </c>
      <c r="F6" s="51" t="s">
        <v>66</v>
      </c>
      <c r="G6" s="53" t="s">
        <v>67</v>
      </c>
      <c r="H6" s="54" t="s">
        <v>4</v>
      </c>
      <c r="I6" s="50"/>
      <c r="J6" s="36"/>
    </row>
    <row r="7" spans="2:10" ht="24.75" customHeight="1">
      <c r="B7" s="225" t="s">
        <v>184</v>
      </c>
      <c r="C7" s="226"/>
      <c r="D7" s="55">
        <f>SUM('Food &amp; Household'!F14)</f>
        <v>0</v>
      </c>
      <c r="E7" s="55">
        <f>SUM('Food &amp; Household'!H14)</f>
        <v>0</v>
      </c>
      <c r="F7" s="55">
        <f>SUM('Food &amp; Household'!I14)</f>
        <v>0</v>
      </c>
      <c r="G7" s="55">
        <f>SUM('Food &amp; Household'!J14)</f>
        <v>0</v>
      </c>
      <c r="H7" s="56">
        <f>SUM('Food &amp; Household'!K14)</f>
        <v>0</v>
      </c>
      <c r="I7" s="36"/>
      <c r="J7" s="36"/>
    </row>
    <row r="8" spans="2:10" ht="24.75" customHeight="1">
      <c r="B8" s="219" t="s">
        <v>14</v>
      </c>
      <c r="C8" s="220"/>
      <c r="D8" s="57">
        <f>SUM('Food &amp; Household'!F22)</f>
        <v>0</v>
      </c>
      <c r="E8" s="57">
        <f>SUM('Food &amp; Household'!H22)</f>
        <v>0</v>
      </c>
      <c r="F8" s="57">
        <f>SUM('Food &amp; Household'!I22)</f>
        <v>0</v>
      </c>
      <c r="G8" s="57">
        <f>SUM('Food &amp; Household'!J22)</f>
        <v>0</v>
      </c>
      <c r="H8" s="58">
        <f>SUM('Food &amp; Household'!K22)</f>
        <v>0</v>
      </c>
      <c r="I8" s="36"/>
      <c r="J8" s="36"/>
    </row>
    <row r="9" spans="2:10" ht="24.75" customHeight="1">
      <c r="B9" s="219" t="s">
        <v>185</v>
      </c>
      <c r="C9" s="220"/>
      <c r="D9" s="57">
        <f>SUM('Food &amp; Household'!F34)</f>
        <v>0</v>
      </c>
      <c r="E9" s="57">
        <f>SUM('Food &amp; Household'!H34)</f>
        <v>0</v>
      </c>
      <c r="F9" s="57">
        <f>SUM('Food &amp; Household'!I34)</f>
        <v>0</v>
      </c>
      <c r="G9" s="57">
        <f>SUM('Food &amp; Household'!J34)</f>
        <v>0</v>
      </c>
      <c r="H9" s="58">
        <f>SUM('Food &amp; Household'!K34)</f>
        <v>0</v>
      </c>
      <c r="I9" s="36"/>
      <c r="J9" s="36"/>
    </row>
    <row r="10" spans="2:10" ht="24.75" customHeight="1">
      <c r="B10" s="219" t="s">
        <v>186</v>
      </c>
      <c r="C10" s="220"/>
      <c r="D10" s="57">
        <f>SUM('Food &amp; Household'!F46)</f>
        <v>0</v>
      </c>
      <c r="E10" s="57">
        <f>SUM('Food &amp; Household'!H46)</f>
        <v>0</v>
      </c>
      <c r="F10" s="57">
        <f>SUM('Food &amp; Household'!I46)</f>
        <v>0</v>
      </c>
      <c r="G10" s="57">
        <f>SUM('Food &amp; Household'!J46)</f>
        <v>0</v>
      </c>
      <c r="H10" s="58">
        <f>SUM('Food &amp; Household'!K46)</f>
        <v>0</v>
      </c>
      <c r="I10" s="36"/>
      <c r="J10" s="36"/>
    </row>
    <row r="11" spans="2:10" ht="24.75" customHeight="1">
      <c r="B11" s="219" t="s">
        <v>187</v>
      </c>
      <c r="C11" s="220"/>
      <c r="D11" s="57">
        <f>SUM('Medical, Grooming &amp; Personal'!F20)</f>
        <v>0</v>
      </c>
      <c r="E11" s="57">
        <f>SUM('Medical, Grooming &amp; Personal'!H20)</f>
        <v>0</v>
      </c>
      <c r="F11" s="57">
        <f>SUM('Medical, Grooming &amp; Personal'!I20)</f>
        <v>0</v>
      </c>
      <c r="G11" s="57">
        <f>SUM('Medical, Grooming &amp; Personal'!J20)</f>
        <v>0</v>
      </c>
      <c r="H11" s="58">
        <f>SUM('Medical, Grooming &amp; Personal'!K20)</f>
        <v>0</v>
      </c>
      <c r="I11" s="36"/>
      <c r="J11" s="36"/>
    </row>
    <row r="12" spans="2:10" ht="24.75" customHeight="1">
      <c r="B12" s="219" t="s">
        <v>188</v>
      </c>
      <c r="C12" s="220"/>
      <c r="D12" s="57">
        <f>SUM('Medical, Grooming &amp; Personal'!F30)</f>
        <v>0</v>
      </c>
      <c r="E12" s="57">
        <f>SUM('Medical, Grooming &amp; Personal'!H30)</f>
        <v>0</v>
      </c>
      <c r="F12" s="57">
        <f>SUM('Medical, Grooming &amp; Personal'!I30)</f>
        <v>0</v>
      </c>
      <c r="G12" s="57">
        <f>SUM('Medical, Grooming &amp; Personal'!J30)</f>
        <v>0</v>
      </c>
      <c r="H12" s="58">
        <f>SUM('Medical, Grooming &amp; Personal'!K30)</f>
        <v>0</v>
      </c>
      <c r="I12" s="36"/>
      <c r="J12" s="36"/>
    </row>
    <row r="13" spans="2:10" ht="24.75" customHeight="1">
      <c r="B13" s="219" t="s">
        <v>189</v>
      </c>
      <c r="C13" s="220"/>
      <c r="D13" s="57">
        <f>SUM('Medical, Grooming &amp; Personal'!F46)</f>
        <v>0</v>
      </c>
      <c r="E13" s="57">
        <f>SUM('Medical, Grooming &amp; Personal'!F46)</f>
        <v>0</v>
      </c>
      <c r="F13" s="57">
        <f>SUM('Medical, Grooming &amp; Personal'!I46)</f>
        <v>0</v>
      </c>
      <c r="G13" s="57">
        <f>SUM('Medical, Grooming &amp; Personal'!J46)</f>
        <v>0</v>
      </c>
      <c r="H13" s="58">
        <f>SUM('Medical, Grooming &amp; Personal'!K46)</f>
        <v>0</v>
      </c>
      <c r="I13" s="36"/>
      <c r="J13" s="36"/>
    </row>
    <row r="14" spans="2:10" ht="24.75" customHeight="1">
      <c r="B14" s="219" t="s">
        <v>190</v>
      </c>
      <c r="C14" s="220"/>
      <c r="D14" s="57">
        <f>SUM('Education, Charity &amp; Work Exp'!F16)</f>
        <v>0</v>
      </c>
      <c r="E14" s="57">
        <f>SUM('Education, Charity &amp; Work Exp'!H16)</f>
        <v>0</v>
      </c>
      <c r="F14" s="57">
        <f>SUM('Education, Charity &amp; Work Exp'!I16)</f>
        <v>0</v>
      </c>
      <c r="G14" s="57">
        <f>SUM('Education, Charity &amp; Work Exp'!J16)</f>
        <v>0</v>
      </c>
      <c r="H14" s="58">
        <f>SUM('Education, Charity &amp; Work Exp'!K16)</f>
        <v>0</v>
      </c>
      <c r="I14" s="36"/>
      <c r="J14" s="36"/>
    </row>
    <row r="15" spans="2:10" ht="24.75" customHeight="1">
      <c r="B15" s="219" t="s">
        <v>192</v>
      </c>
      <c r="C15" s="220"/>
      <c r="D15" s="57">
        <f>SUM('Education, Charity &amp; Work Exp'!F23)</f>
        <v>0</v>
      </c>
      <c r="E15" s="57">
        <f>SUM('Education, Charity &amp; Work Exp'!H23)</f>
        <v>0</v>
      </c>
      <c r="F15" s="57">
        <f>SUM('Education, Charity &amp; Work Exp'!I23)</f>
        <v>0</v>
      </c>
      <c r="G15" s="57">
        <f>SUM('Education, Charity &amp; Work Exp'!J23)</f>
        <v>0</v>
      </c>
      <c r="H15" s="58">
        <f>SUM('Education, Charity &amp; Work Exp'!K23)</f>
        <v>0</v>
      </c>
      <c r="I15" s="36"/>
      <c r="J15" s="36"/>
    </row>
    <row r="16" spans="2:10" ht="24.75" customHeight="1">
      <c r="B16" s="219" t="s">
        <v>193</v>
      </c>
      <c r="C16" s="220"/>
      <c r="D16" s="57">
        <f>SUM('Education, Charity &amp; Work Exp'!F37)</f>
        <v>0</v>
      </c>
      <c r="E16" s="57">
        <f>SUM('Education, Charity &amp; Work Exp'!H37)</f>
        <v>0</v>
      </c>
      <c r="F16" s="57">
        <f>SUM('Education, Charity &amp; Work Exp'!I37)</f>
        <v>0</v>
      </c>
      <c r="G16" s="57">
        <f>SUM('Education, Charity &amp; Work Exp'!J37)</f>
        <v>0</v>
      </c>
      <c r="H16" s="58">
        <f>SUM('Education, Charity &amp; Work Exp'!K37)</f>
        <v>0</v>
      </c>
      <c r="I16" s="36"/>
      <c r="J16" s="36"/>
    </row>
    <row r="17" spans="2:10" ht="24.75" customHeight="1">
      <c r="B17" s="219" t="s">
        <v>194</v>
      </c>
      <c r="C17" s="220"/>
      <c r="D17" s="57">
        <f>SUM('Property &amp; Inv Prop'!F16)</f>
        <v>0</v>
      </c>
      <c r="E17" s="57">
        <f>SUM('Property &amp; Inv Prop'!H16)</f>
        <v>0</v>
      </c>
      <c r="F17" s="57">
        <f>SUM('Property &amp; Inv Prop'!I16)</f>
        <v>0</v>
      </c>
      <c r="G17" s="57">
        <f>SUM('Property &amp; Inv Prop'!J16)</f>
        <v>0</v>
      </c>
      <c r="H17" s="58">
        <f>SUM('Property &amp; Inv Prop'!K16)</f>
        <v>0</v>
      </c>
      <c r="I17" s="36"/>
      <c r="J17" s="36"/>
    </row>
    <row r="18" spans="2:10" ht="24.75" customHeight="1">
      <c r="B18" s="219" t="s">
        <v>195</v>
      </c>
      <c r="C18" s="220"/>
      <c r="D18" s="57">
        <f>SUM('Property &amp; Inv Prop'!F31)</f>
        <v>0</v>
      </c>
      <c r="E18" s="57">
        <f>SUM('Property &amp; Inv Prop'!H31)</f>
        <v>0</v>
      </c>
      <c r="F18" s="57">
        <f>SUM('Property &amp; Inv Prop'!I31)</f>
        <v>0</v>
      </c>
      <c r="G18" s="57">
        <f>SUM('Property &amp; Inv Prop'!J31)</f>
        <v>0</v>
      </c>
      <c r="H18" s="58">
        <f>SUM('Property &amp; Inv Prop'!K31)</f>
        <v>0</v>
      </c>
      <c r="I18" s="36"/>
      <c r="J18" s="36"/>
    </row>
    <row r="19" spans="2:10" ht="24.75" customHeight="1">
      <c r="B19" s="219" t="s">
        <v>196</v>
      </c>
      <c r="C19" s="220"/>
      <c r="D19" s="57">
        <f>SUM('Property &amp; Inv Prop'!F46)</f>
        <v>0</v>
      </c>
      <c r="E19" s="57">
        <f>SUM('Property &amp; Inv Prop'!H46)</f>
        <v>0</v>
      </c>
      <c r="F19" s="57">
        <f>SUM('Property &amp; Inv Prop'!I46)</f>
        <v>0</v>
      </c>
      <c r="G19" s="57">
        <f>SUM('Property &amp; Inv Prop'!J46)</f>
        <v>0</v>
      </c>
      <c r="H19" s="58">
        <f>SUM('Property &amp; Inv Prop'!K46)</f>
        <v>0</v>
      </c>
      <c r="I19" s="36"/>
      <c r="J19" s="36"/>
    </row>
    <row r="20" spans="2:10" ht="24.75" customHeight="1">
      <c r="B20" s="219" t="s">
        <v>197</v>
      </c>
      <c r="C20" s="220"/>
      <c r="D20" s="57">
        <f>SUM('Vehicle Expenses'!F13)</f>
        <v>0</v>
      </c>
      <c r="E20" s="57">
        <f>SUM('Vehicle Expenses'!H13)</f>
        <v>0</v>
      </c>
      <c r="F20" s="57">
        <f>SUM('Vehicle Expenses'!I13)</f>
        <v>0</v>
      </c>
      <c r="G20" s="57">
        <f>SUM('Vehicle Expenses'!J13)</f>
        <v>0</v>
      </c>
      <c r="H20" s="58">
        <f>SUM('Vehicle Expenses'!K13)</f>
        <v>0</v>
      </c>
      <c r="I20" s="36"/>
      <c r="J20" s="36"/>
    </row>
    <row r="21" spans="2:10" ht="24.75" customHeight="1">
      <c r="B21" s="219" t="s">
        <v>198</v>
      </c>
      <c r="C21" s="220"/>
      <c r="D21" s="57">
        <f>SUM('Vehicle Expenses'!F24)</f>
        <v>0</v>
      </c>
      <c r="E21" s="57">
        <f>SUM('Vehicle Expenses'!H24)</f>
        <v>0</v>
      </c>
      <c r="F21" s="57">
        <f>SUM('Vehicle Expenses'!I24)</f>
        <v>0</v>
      </c>
      <c r="G21" s="57">
        <f>SUM('Vehicle Expenses'!J24)</f>
        <v>0</v>
      </c>
      <c r="H21" s="58">
        <f>SUM('Vehicle Expenses'!K24)</f>
        <v>0</v>
      </c>
      <c r="I21" s="36"/>
      <c r="J21" s="36"/>
    </row>
    <row r="22" spans="2:10" ht="24.75" customHeight="1">
      <c r="B22" s="219" t="s">
        <v>199</v>
      </c>
      <c r="C22" s="220"/>
      <c r="D22" s="57">
        <f>SUM('Vehicle Expenses'!F33)</f>
        <v>0</v>
      </c>
      <c r="E22" s="57">
        <f>SUM('Vehicle Expenses'!H33)</f>
        <v>0</v>
      </c>
      <c r="F22" s="57">
        <f>SUM('Vehicle Expenses'!I33)</f>
        <v>0</v>
      </c>
      <c r="G22" s="57">
        <f>SUM('Vehicle Expenses'!J33)</f>
        <v>0</v>
      </c>
      <c r="H22" s="58">
        <f>SUM('Vehicle Expenses'!K33)</f>
        <v>0</v>
      </c>
      <c r="I22" s="36"/>
      <c r="J22" s="36"/>
    </row>
    <row r="23" spans="2:10" ht="24.75" customHeight="1">
      <c r="B23" s="219" t="s">
        <v>200</v>
      </c>
      <c r="C23" s="220"/>
      <c r="D23" s="57">
        <f>SUM('Vehicle Expenses'!F43)</f>
        <v>0</v>
      </c>
      <c r="E23" s="57">
        <f>SUM('Vehicle Expenses'!H43)</f>
        <v>0</v>
      </c>
      <c r="F23" s="57">
        <f>SUM('Vehicle Expenses'!I43)</f>
        <v>0</v>
      </c>
      <c r="G23" s="57">
        <f>SUM('Vehicle Expenses'!J43)</f>
        <v>0</v>
      </c>
      <c r="H23" s="58">
        <f>SUM('Vehicle Expenses'!K43)</f>
        <v>0</v>
      </c>
      <c r="I23" s="36"/>
      <c r="J23" s="36"/>
    </row>
    <row r="24" spans="2:10" ht="24.75" customHeight="1">
      <c r="B24" s="219" t="s">
        <v>201</v>
      </c>
      <c r="C24" s="220"/>
      <c r="D24" s="57">
        <f>SUM('Loan Exp &amp; Insurance &amp; Super'!F27)</f>
        <v>0</v>
      </c>
      <c r="E24" s="57">
        <f>SUM('Loan Exp &amp; Insurance &amp; Super'!H27)</f>
        <v>0</v>
      </c>
      <c r="F24" s="57">
        <f>SUM('Loan Exp &amp; Insurance &amp; Super'!I27)</f>
        <v>0</v>
      </c>
      <c r="G24" s="57">
        <f>SUM('Loan Exp &amp; Insurance &amp; Super'!J27)</f>
        <v>0</v>
      </c>
      <c r="H24" s="58">
        <f>SUM('Loan Exp &amp; Insurance &amp; Super'!K27)</f>
        <v>0</v>
      </c>
      <c r="I24" s="36"/>
      <c r="J24" s="36"/>
    </row>
    <row r="25" spans="2:10" ht="24.75" customHeight="1">
      <c r="B25" s="221" t="s">
        <v>204</v>
      </c>
      <c r="C25" s="222"/>
      <c r="D25" s="59">
        <f>SUM('Loan Exp &amp; Insurance &amp; Super'!F46)</f>
        <v>0</v>
      </c>
      <c r="E25" s="59">
        <f>SUM('Loan Exp &amp; Insurance &amp; Super'!H46)</f>
        <v>0</v>
      </c>
      <c r="F25" s="59">
        <f>SUM('Loan Exp &amp; Insurance &amp; Super'!I46)</f>
        <v>0</v>
      </c>
      <c r="G25" s="59">
        <f>SUM('Loan Exp &amp; Insurance &amp; Super'!J46)</f>
        <v>0</v>
      </c>
      <c r="H25" s="60">
        <f>SUM('Loan Exp &amp; Insurance &amp; Super'!K46)</f>
        <v>0</v>
      </c>
      <c r="I25" s="36"/>
      <c r="J25" s="36"/>
    </row>
    <row r="26" spans="2:10" ht="6" customHeight="1" thickBot="1">
      <c r="B26" s="21"/>
      <c r="C26" s="22"/>
      <c r="D26" s="23"/>
      <c r="E26" s="23"/>
      <c r="F26" s="23"/>
      <c r="G26" s="23"/>
      <c r="H26" s="23"/>
      <c r="I26" s="36"/>
      <c r="J26" s="36"/>
    </row>
    <row r="27" spans="2:10" ht="30" customHeight="1" thickBot="1">
      <c r="B27" s="61"/>
      <c r="C27" s="32" t="s">
        <v>34</v>
      </c>
      <c r="D27" s="24">
        <f>SUM(D7:D25)</f>
        <v>0</v>
      </c>
      <c r="E27" s="24">
        <f>SUM(E7:E25)</f>
        <v>0</v>
      </c>
      <c r="F27" s="24">
        <f>SUM(F7:F25)</f>
        <v>0</v>
      </c>
      <c r="G27" s="24">
        <f>SUM(G7:G25)</f>
        <v>0</v>
      </c>
      <c r="H27" s="24">
        <f>SUM(H7:H25)</f>
        <v>0</v>
      </c>
      <c r="I27" s="36"/>
      <c r="J27" s="36"/>
    </row>
    <row r="28" spans="2:10" ht="6" customHeight="1" thickBot="1">
      <c r="B28" s="61"/>
      <c r="C28" s="33"/>
      <c r="D28" s="23"/>
      <c r="E28" s="22"/>
      <c r="F28" s="22"/>
      <c r="G28" s="22"/>
      <c r="H28" s="36"/>
      <c r="I28" s="36"/>
      <c r="J28" s="36"/>
    </row>
    <row r="29" spans="2:10" ht="30" customHeight="1" thickBot="1">
      <c r="B29" s="61"/>
      <c r="C29" s="32" t="s">
        <v>209</v>
      </c>
      <c r="D29" s="24">
        <f>SUM(D5+E5)</f>
        <v>0</v>
      </c>
      <c r="E29" s="25"/>
      <c r="F29" s="25"/>
      <c r="G29" s="25"/>
      <c r="H29" s="36"/>
      <c r="I29" s="36"/>
      <c r="J29" s="36"/>
    </row>
    <row r="30" spans="2:10" ht="6" customHeight="1" thickBot="1">
      <c r="B30" s="61"/>
      <c r="C30" s="33"/>
      <c r="D30" s="23"/>
      <c r="E30" s="22"/>
      <c r="F30" s="22"/>
      <c r="G30" s="22"/>
      <c r="H30" s="36"/>
      <c r="I30" s="36"/>
      <c r="J30" s="36"/>
    </row>
    <row r="31" spans="2:10" ht="30" customHeight="1" thickBot="1">
      <c r="B31" s="61"/>
      <c r="C31" s="32" t="s">
        <v>59</v>
      </c>
      <c r="D31" s="24">
        <f>SUM(D29-(F27+G27))</f>
        <v>0</v>
      </c>
      <c r="E31" s="25"/>
      <c r="F31" s="25"/>
      <c r="G31" s="25"/>
      <c r="H31" s="36"/>
      <c r="I31" s="36"/>
      <c r="J31" s="36"/>
    </row>
    <row r="32" spans="2:10" ht="6" customHeight="1" thickBot="1">
      <c r="B32" s="61"/>
      <c r="C32" s="33"/>
      <c r="D32" s="23"/>
      <c r="E32" s="22"/>
      <c r="F32" s="22"/>
      <c r="G32" s="22"/>
      <c r="H32" s="36"/>
      <c r="I32" s="36"/>
      <c r="J32" s="36"/>
    </row>
    <row r="33" spans="2:10" ht="30" customHeight="1" thickBot="1">
      <c r="B33" s="215" t="s">
        <v>205</v>
      </c>
      <c r="C33" s="216"/>
      <c r="D33" s="24">
        <f>IF(AND(ISBLANK(D5),ISBLANK(E5)),"",SUM(D29-(F27+G27)-(Summary!C107+Summary!E107)))</f>
      </c>
      <c r="E33" s="25"/>
      <c r="F33" s="25"/>
      <c r="G33" s="25"/>
      <c r="H33" s="36"/>
      <c r="I33" s="36"/>
      <c r="J33" s="36"/>
    </row>
    <row r="34" spans="3:7" s="62" customFormat="1" ht="6" customHeight="1" thickBot="1">
      <c r="C34" s="31"/>
      <c r="D34" s="29"/>
      <c r="E34" s="30"/>
      <c r="F34" s="30"/>
      <c r="G34" s="30"/>
    </row>
    <row r="35" spans="2:10" ht="30" customHeight="1" thickBot="1">
      <c r="B35" s="36"/>
      <c r="C35" s="32" t="s">
        <v>60</v>
      </c>
      <c r="D35" s="24">
        <f>IF(D29=0,"",SUM(D33-E27))</f>
      </c>
      <c r="E35" s="25"/>
      <c r="F35" s="25"/>
      <c r="G35" s="25"/>
      <c r="H35" s="197" t="s">
        <v>210</v>
      </c>
      <c r="I35" s="196"/>
      <c r="J35" s="36"/>
    </row>
    <row r="36" spans="2:10" ht="13.5">
      <c r="B36" s="21"/>
      <c r="C36" s="3"/>
      <c r="D36" s="3"/>
      <c r="E36" s="22"/>
      <c r="F36" s="26"/>
      <c r="G36" s="27"/>
      <c r="H36" s="28"/>
      <c r="I36" s="27"/>
      <c r="J36" s="27"/>
    </row>
    <row r="37" spans="2:10" ht="13.5">
      <c r="B37" s="21"/>
      <c r="C37" s="3"/>
      <c r="D37" s="3"/>
      <c r="E37" s="22"/>
      <c r="F37" s="26"/>
      <c r="G37" s="27"/>
      <c r="H37" s="28"/>
      <c r="I37" s="27"/>
      <c r="J37" s="27"/>
    </row>
    <row r="38" spans="2:10" ht="13.5">
      <c r="B38" s="21"/>
      <c r="C38" s="3"/>
      <c r="D38" s="3"/>
      <c r="E38" s="22"/>
      <c r="F38" s="26"/>
      <c r="G38" s="27"/>
      <c r="H38" s="28"/>
      <c r="I38" s="27"/>
      <c r="J38" s="27"/>
    </row>
    <row r="93" spans="2:10" s="204" customFormat="1" ht="13.5">
      <c r="B93" s="198"/>
      <c r="C93" s="199"/>
      <c r="D93" s="199"/>
      <c r="E93" s="200"/>
      <c r="F93" s="201"/>
      <c r="G93" s="202"/>
      <c r="H93" s="203"/>
      <c r="I93" s="202"/>
      <c r="J93" s="202"/>
    </row>
    <row r="94" spans="2:10" s="204" customFormat="1" ht="13.5">
      <c r="B94" s="198"/>
      <c r="C94" s="199"/>
      <c r="D94" s="199"/>
      <c r="E94" s="200"/>
      <c r="F94" s="201"/>
      <c r="G94" s="202"/>
      <c r="H94" s="203"/>
      <c r="I94" s="202"/>
      <c r="J94" s="202"/>
    </row>
    <row r="95" spans="2:10" s="204" customFormat="1" ht="13.5">
      <c r="B95" s="198"/>
      <c r="C95" s="199"/>
      <c r="D95" s="199"/>
      <c r="E95" s="200"/>
      <c r="F95" s="201"/>
      <c r="G95" s="202"/>
      <c r="H95" s="203"/>
      <c r="I95" s="202"/>
      <c r="J95" s="202"/>
    </row>
    <row r="96" spans="2:10" s="204" customFormat="1" ht="13.5">
      <c r="B96" s="198"/>
      <c r="C96" s="199"/>
      <c r="D96" s="199"/>
      <c r="E96" s="200"/>
      <c r="F96" s="201"/>
      <c r="G96" s="202"/>
      <c r="H96" s="203"/>
      <c r="I96" s="202"/>
      <c r="J96" s="202"/>
    </row>
    <row r="97" spans="2:10" s="204" customFormat="1" ht="13.5">
      <c r="B97" s="198"/>
      <c r="C97" s="199"/>
      <c r="D97" s="199"/>
      <c r="E97" s="200"/>
      <c r="F97" s="201"/>
      <c r="G97" s="202"/>
      <c r="H97" s="203"/>
      <c r="I97" s="202"/>
      <c r="J97" s="202"/>
    </row>
    <row r="98" spans="1:19" s="212" customFormat="1" ht="13.5">
      <c r="A98" s="71"/>
      <c r="B98" s="65"/>
      <c r="C98" s="66"/>
      <c r="D98" s="66"/>
      <c r="E98" s="67"/>
      <c r="F98" s="68"/>
      <c r="G98" s="69"/>
      <c r="H98" s="70"/>
      <c r="I98" s="69"/>
      <c r="J98" s="69"/>
      <c r="K98" s="71"/>
      <c r="L98" s="71"/>
      <c r="M98" s="71"/>
      <c r="N98" s="71"/>
      <c r="O98" s="71"/>
      <c r="P98" s="71"/>
      <c r="Q98" s="71"/>
      <c r="R98" s="71"/>
      <c r="S98" s="71"/>
    </row>
    <row r="99" spans="1:19" s="212" customFormat="1" ht="13.5">
      <c r="A99" s="71"/>
      <c r="B99" s="65"/>
      <c r="C99" s="66"/>
      <c r="D99" s="66"/>
      <c r="E99" s="67"/>
      <c r="F99" s="68"/>
      <c r="G99" s="69"/>
      <c r="H99" s="70"/>
      <c r="I99" s="69"/>
      <c r="J99" s="69"/>
      <c r="K99" s="71"/>
      <c r="L99" s="71"/>
      <c r="M99" s="71"/>
      <c r="N99" s="71"/>
      <c r="O99" s="71"/>
      <c r="P99" s="71"/>
      <c r="Q99" s="71"/>
      <c r="R99" s="71"/>
      <c r="S99" s="71"/>
    </row>
    <row r="100" spans="1:19" s="212" customFormat="1" ht="27">
      <c r="A100" s="71"/>
      <c r="B100" s="72"/>
      <c r="C100" s="73" t="s">
        <v>57</v>
      </c>
      <c r="D100" s="72"/>
      <c r="E100" s="73" t="s">
        <v>58</v>
      </c>
      <c r="F100" s="72"/>
      <c r="G100" s="73"/>
      <c r="H100" s="74"/>
      <c r="I100" s="75"/>
      <c r="J100" s="72"/>
      <c r="K100" s="72"/>
      <c r="L100" s="213" t="s">
        <v>214</v>
      </c>
      <c r="M100" s="214" t="s">
        <v>61</v>
      </c>
      <c r="N100" s="76"/>
      <c r="O100" s="77"/>
      <c r="P100" s="77"/>
      <c r="Q100" s="71"/>
      <c r="R100" s="71"/>
      <c r="S100" s="71"/>
    </row>
    <row r="101" spans="1:19" s="212" customFormat="1" ht="13.5">
      <c r="A101" s="71"/>
      <c r="B101" s="72" t="s">
        <v>211</v>
      </c>
      <c r="C101" s="78" t="str">
        <f>IF(AND(ISNUMBER(Summary!D5),((Summary!D5-Summary!F27)&gt;J101)),((Summary!D5-Summary!F27)-K101),"0")</f>
        <v>0</v>
      </c>
      <c r="D101" s="79">
        <f>IF(AND(ISNUMBER(Summary!D29),(Summary!D29&gt;=6000)),(6000*0),"")</f>
      </c>
      <c r="E101" s="78" t="str">
        <f>IF(AND(ISNUMBER(Summary!E5),((Summary!E5-Summary!G27)&gt;0)),(Summary!E5-Summary!G27-K101),"0")</f>
        <v>0</v>
      </c>
      <c r="F101" s="80"/>
      <c r="G101" s="81"/>
      <c r="H101" s="82"/>
      <c r="I101" s="75"/>
      <c r="J101" s="83">
        <v>0</v>
      </c>
      <c r="K101" s="83">
        <v>18000</v>
      </c>
      <c r="L101" s="73">
        <v>0</v>
      </c>
      <c r="M101" s="84" t="s">
        <v>62</v>
      </c>
      <c r="N101" s="76"/>
      <c r="O101" s="77"/>
      <c r="P101" s="77"/>
      <c r="Q101" s="71"/>
      <c r="R101" s="71"/>
      <c r="S101" s="71"/>
    </row>
    <row r="102" spans="1:19" s="212" customFormat="1" ht="13.5">
      <c r="A102" s="71"/>
      <c r="B102" s="72" t="s">
        <v>212</v>
      </c>
      <c r="C102" s="78" t="str">
        <f>IF(AND(ISNUMBER(Summary!D5),((Summary!D5-Summary!F27-K101)&gt;0),((C101)&gt;=0)),IF((C101&gt;K102),L102,((Summary!D5-Summary!F27-K101)*H102)),"0")</f>
        <v>0</v>
      </c>
      <c r="D102" s="79"/>
      <c r="E102" s="78" t="str">
        <f>IF(AND(ISNUMBER(Summary!E5),((Summary!E5-Summary!G27-K101)&gt;0),((E101)&gt;=0)),IF((E101&gt;K102),L102,((Summary!G27-K101)*H102)),"0")</f>
        <v>0</v>
      </c>
      <c r="F102" s="80"/>
      <c r="G102" s="81"/>
      <c r="H102" s="85">
        <v>0.15</v>
      </c>
      <c r="I102" s="75"/>
      <c r="J102" s="83">
        <v>18001</v>
      </c>
      <c r="K102" s="83">
        <v>37000</v>
      </c>
      <c r="L102" s="73">
        <v>2850</v>
      </c>
      <c r="M102" s="84" t="s">
        <v>62</v>
      </c>
      <c r="N102" s="86" t="s">
        <v>213</v>
      </c>
      <c r="O102" s="87"/>
      <c r="P102" s="88"/>
      <c r="Q102" s="71"/>
      <c r="R102" s="71"/>
      <c r="S102" s="71"/>
    </row>
    <row r="103" spans="1:19" s="212" customFormat="1" ht="13.5">
      <c r="A103" s="71"/>
      <c r="B103" s="72" t="s">
        <v>153</v>
      </c>
      <c r="C103" s="78" t="str">
        <f>IF(AND(ISNUMBER(Summary!D5),((Summary!D5-Summary!F27-K102)&gt;0)),IF(((Summary!D5-Summary!F27)&gt;K103),L103,((Summary!D5-Summary!F27-K102)*H103)),"0")</f>
        <v>0</v>
      </c>
      <c r="D103" s="79"/>
      <c r="E103" s="78" t="str">
        <f>IF(AND(ISNUMBER(Summary!E5),((Summary!E5-Summary!G27-K102)&gt;0)),IF(((Summary!E5-Summary!G27)&gt;K103),L103,((Summary!E5-Summary!G27-K102)*H103)),"0")</f>
        <v>0</v>
      </c>
      <c r="F103" s="80"/>
      <c r="G103" s="81"/>
      <c r="H103" s="85">
        <v>0.3</v>
      </c>
      <c r="I103" s="75"/>
      <c r="J103" s="83">
        <v>37001</v>
      </c>
      <c r="K103" s="83">
        <v>80000</v>
      </c>
      <c r="L103" s="73">
        <v>12900</v>
      </c>
      <c r="M103" s="89">
        <f>SUM(K102-K101)*H102</f>
        <v>2850</v>
      </c>
      <c r="N103" s="86" t="str">
        <f>CONCATENATE("- plus ",H103," for each $1 over $",K102)</f>
        <v>- plus 0.3 for each $1 over $37000</v>
      </c>
      <c r="O103" s="87"/>
      <c r="P103" s="88"/>
      <c r="Q103" s="71"/>
      <c r="R103" s="71"/>
      <c r="S103" s="71"/>
    </row>
    <row r="104" spans="1:19" s="212" customFormat="1" ht="13.5">
      <c r="A104" s="71"/>
      <c r="B104" s="72" t="s">
        <v>134</v>
      </c>
      <c r="C104" s="78" t="str">
        <f>IF(AND(ISNUMBER(Summary!D5),((Summary!D5-Summary!F27-K103)&gt;0)),IF(((Summary!D5-Summary!F27)&gt;K104),L104,((Summary!D5-Summary!F27-K103)*H104)),"0")</f>
        <v>0</v>
      </c>
      <c r="D104" s="79"/>
      <c r="E104" s="78" t="str">
        <f>IF(AND(ISNUMBER(Summary!E5),((Summary!E5-Summary!G27-K103)&gt;0)),IF((Summary!E5-Summary!G27&gt;K104),L104,((Summary!E5-Summary!G27-K103)*H104)),"0")</f>
        <v>0</v>
      </c>
      <c r="F104" s="80"/>
      <c r="G104" s="81"/>
      <c r="H104" s="85">
        <v>0.37</v>
      </c>
      <c r="I104" s="75"/>
      <c r="J104" s="83">
        <v>80001</v>
      </c>
      <c r="K104" s="83">
        <v>180000</v>
      </c>
      <c r="L104" s="73">
        <v>37000</v>
      </c>
      <c r="M104" s="89">
        <f>SUM(M103+((K103-K102)*H103))</f>
        <v>15750</v>
      </c>
      <c r="N104" s="86" t="str">
        <f>CONCATENATE("- plus ",H104," for each $1 over $",K103)</f>
        <v>- plus 0.37 for each $1 over $80000</v>
      </c>
      <c r="O104" s="87"/>
      <c r="P104" s="88"/>
      <c r="Q104" s="71"/>
      <c r="R104" s="71"/>
      <c r="S104" s="71"/>
    </row>
    <row r="105" spans="1:19" s="212" customFormat="1" ht="13.5">
      <c r="A105" s="71"/>
      <c r="B105" s="72" t="s">
        <v>135</v>
      </c>
      <c r="C105" s="90" t="str">
        <f>IF(ISBLANK(D5),"0",IF((Summary!D5-Summary!F27-K104)&gt;0,(Summary!D5-Summary!F27-K104)*H105,"0"))</f>
        <v>0</v>
      </c>
      <c r="D105" s="91"/>
      <c r="E105" s="90" t="str">
        <f>IF(ISBLANK(E5),"0",IF((Summary!E5-Summary!G27-K104)&gt;0,(Summary!E5-Summary!G27-K104)*H105,"0"))</f>
        <v>0</v>
      </c>
      <c r="F105" s="92"/>
      <c r="G105" s="93"/>
      <c r="H105" s="85">
        <v>0.45</v>
      </c>
      <c r="I105" s="75"/>
      <c r="J105" s="83">
        <v>180001</v>
      </c>
      <c r="K105" s="83"/>
      <c r="L105" s="73"/>
      <c r="M105" s="89">
        <f>SUM((M104+M103)+((K104-K103)*H104))</f>
        <v>55600</v>
      </c>
      <c r="N105" s="86" t="str">
        <f>CONCATENATE("- plus ",H105," for each $1 over $",K104)</f>
        <v>- plus 0.45 for each $1 over $180000</v>
      </c>
      <c r="O105" s="87"/>
      <c r="P105" s="88"/>
      <c r="Q105" s="71"/>
      <c r="R105" s="71"/>
      <c r="S105" s="71"/>
    </row>
    <row r="106" spans="1:19" s="212" customFormat="1" ht="14.25" thickBot="1">
      <c r="A106" s="71"/>
      <c r="B106" s="94"/>
      <c r="C106" s="95" t="str">
        <f>IF(ISBLANK(Summary!D5),"0",(Summary!D5*H106))</f>
        <v>0</v>
      </c>
      <c r="D106" s="96"/>
      <c r="E106" s="95" t="str">
        <f>IF(ISBLANK(Summary!E5),"0",(Summary!E5*H106))</f>
        <v>0</v>
      </c>
      <c r="F106" s="97"/>
      <c r="G106" s="98"/>
      <c r="H106" s="99">
        <v>0.015</v>
      </c>
      <c r="I106" s="100" t="s">
        <v>63</v>
      </c>
      <c r="J106" s="101"/>
      <c r="K106" s="101"/>
      <c r="L106" s="94"/>
      <c r="M106" s="102"/>
      <c r="N106" s="103"/>
      <c r="O106" s="77"/>
      <c r="P106" s="77"/>
      <c r="Q106" s="71"/>
      <c r="R106" s="71"/>
      <c r="S106" s="71"/>
    </row>
    <row r="107" spans="1:19" s="212" customFormat="1" ht="14.25" thickTop="1">
      <c r="A107" s="71"/>
      <c r="B107" s="94" t="s">
        <v>206</v>
      </c>
      <c r="C107" s="104" t="str">
        <f>IF(ISBLANK(D5),"0",SUM(C102+C103+C104+C105+C106))</f>
        <v>0</v>
      </c>
      <c r="D107" s="105"/>
      <c r="E107" s="104" t="str">
        <f>IF(ISBLANK(E5),"0",SUM(E102+E103+E104+E105+E106))</f>
        <v>0</v>
      </c>
      <c r="F107" s="106"/>
      <c r="G107" s="107"/>
      <c r="H107" s="108"/>
      <c r="I107" s="109"/>
      <c r="J107" s="94"/>
      <c r="K107" s="94"/>
      <c r="L107" s="94"/>
      <c r="M107" s="110"/>
      <c r="N107" s="111"/>
      <c r="O107" s="77"/>
      <c r="P107" s="77"/>
      <c r="Q107" s="71"/>
      <c r="R107" s="71"/>
      <c r="S107" s="71"/>
    </row>
    <row r="108" spans="1:19" s="212" customFormat="1" ht="13.5">
      <c r="A108" s="71"/>
      <c r="B108" s="112" t="s">
        <v>207</v>
      </c>
      <c r="C108" s="113">
        <f>IF(OR(C107&gt;0,E107&gt;0),SUM(C107+E107),"0")</f>
        <v>0</v>
      </c>
      <c r="D108" s="113"/>
      <c r="E108" s="113"/>
      <c r="F108" s="114"/>
      <c r="G108" s="114"/>
      <c r="H108" s="115"/>
      <c r="I108" s="116"/>
      <c r="J108" s="112"/>
      <c r="K108" s="112"/>
      <c r="L108" s="112"/>
      <c r="M108" s="112"/>
      <c r="N108" s="117"/>
      <c r="O108" s="117"/>
      <c r="P108" s="77"/>
      <c r="Q108" s="71"/>
      <c r="R108" s="71"/>
      <c r="S108" s="71"/>
    </row>
    <row r="109" spans="1:19" s="212" customFormat="1" ht="13.5">
      <c r="A109" s="71"/>
      <c r="B109" s="65"/>
      <c r="C109" s="66"/>
      <c r="D109" s="66"/>
      <c r="E109" s="67"/>
      <c r="F109" s="68"/>
      <c r="G109" s="69"/>
      <c r="H109" s="70"/>
      <c r="I109" s="69"/>
      <c r="J109" s="69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1:19" s="212" customFormat="1" ht="13.5">
      <c r="A110" s="71"/>
      <c r="B110" s="65"/>
      <c r="C110" s="66"/>
      <c r="D110" s="66"/>
      <c r="E110" s="67"/>
      <c r="F110" s="68"/>
      <c r="G110" s="69"/>
      <c r="H110" s="70"/>
      <c r="I110" s="69"/>
      <c r="J110" s="69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1:19" s="204" customFormat="1" ht="13.5">
      <c r="A111" s="205"/>
      <c r="B111" s="206"/>
      <c r="C111" s="207"/>
      <c r="D111" s="207"/>
      <c r="E111" s="208"/>
      <c r="F111" s="209"/>
      <c r="G111" s="210"/>
      <c r="H111" s="211"/>
      <c r="I111" s="210"/>
      <c r="J111" s="210"/>
      <c r="K111" s="205"/>
      <c r="L111" s="205"/>
      <c r="M111" s="205"/>
      <c r="N111" s="205"/>
      <c r="O111" s="205"/>
      <c r="P111" s="205"/>
      <c r="Q111" s="205"/>
      <c r="R111" s="205"/>
      <c r="S111" s="205"/>
    </row>
    <row r="112" spans="1:19" s="204" customFormat="1" ht="13.5">
      <c r="A112" s="205"/>
      <c r="B112" s="206"/>
      <c r="C112" s="207"/>
      <c r="D112" s="207"/>
      <c r="E112" s="208"/>
      <c r="F112" s="209"/>
      <c r="G112" s="210"/>
      <c r="H112" s="211"/>
      <c r="I112" s="210"/>
      <c r="J112" s="210"/>
      <c r="K112" s="205"/>
      <c r="L112" s="205"/>
      <c r="M112" s="205"/>
      <c r="N112" s="205"/>
      <c r="O112" s="205"/>
      <c r="P112" s="205"/>
      <c r="Q112" s="205"/>
      <c r="R112" s="205"/>
      <c r="S112" s="205"/>
    </row>
    <row r="113" spans="1:19" s="204" customFormat="1" ht="13.5">
      <c r="A113" s="205"/>
      <c r="B113" s="206"/>
      <c r="C113" s="207"/>
      <c r="D113" s="207"/>
      <c r="E113" s="208"/>
      <c r="F113" s="209"/>
      <c r="G113" s="210"/>
      <c r="H113" s="211"/>
      <c r="I113" s="210"/>
      <c r="J113" s="210"/>
      <c r="K113" s="205"/>
      <c r="L113" s="205"/>
      <c r="M113" s="205"/>
      <c r="N113" s="205"/>
      <c r="O113" s="205"/>
      <c r="P113" s="205"/>
      <c r="Q113" s="205"/>
      <c r="R113" s="205"/>
      <c r="S113" s="205"/>
    </row>
    <row r="114" spans="2:10" s="204" customFormat="1" ht="13.5">
      <c r="B114" s="198"/>
      <c r="C114" s="199"/>
      <c r="D114" s="199"/>
      <c r="E114" s="200"/>
      <c r="F114" s="201"/>
      <c r="G114" s="202"/>
      <c r="H114" s="203"/>
      <c r="I114" s="202"/>
      <c r="J114" s="202"/>
    </row>
  </sheetData>
  <sheetProtection password="CC9A" sheet="1" scenarios="1" selectLockedCells="1"/>
  <mergeCells count="27">
    <mergeCell ref="B1:E1"/>
    <mergeCell ref="B7:C7"/>
    <mergeCell ref="B8:C8"/>
    <mergeCell ref="B9:C9"/>
    <mergeCell ref="C2:F2"/>
    <mergeCell ref="B5:C5"/>
    <mergeCell ref="F1:H1"/>
    <mergeCell ref="F4:G5"/>
    <mergeCell ref="H4:H5"/>
    <mergeCell ref="B13:C13"/>
    <mergeCell ref="B14:C14"/>
    <mergeCell ref="B25:C25"/>
    <mergeCell ref="B23:C23"/>
    <mergeCell ref="B24:C24"/>
    <mergeCell ref="B20:C20"/>
    <mergeCell ref="B17:C17"/>
    <mergeCell ref="B18:C18"/>
    <mergeCell ref="B33:C33"/>
    <mergeCell ref="B6:C6"/>
    <mergeCell ref="B19:C19"/>
    <mergeCell ref="B21:C21"/>
    <mergeCell ref="B22:C22"/>
    <mergeCell ref="B15:C15"/>
    <mergeCell ref="B16:C16"/>
    <mergeCell ref="B10:C10"/>
    <mergeCell ref="B11:C11"/>
    <mergeCell ref="B12:C12"/>
  </mergeCells>
  <hyperlinks>
    <hyperlink ref="F4:G5" r:id="rId1" display="Click here to download the Guide to Completing the Personal Expenditure Audit"/>
  </hyperlink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E4" sqref="E4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33" t="s">
        <v>154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118"/>
      <c r="B2" s="119" t="s">
        <v>57</v>
      </c>
      <c r="C2" s="119" t="s">
        <v>58</v>
      </c>
      <c r="D2" s="120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ht="13.5" customHeight="1">
      <c r="A3" s="127" t="s">
        <v>85</v>
      </c>
      <c r="B3" s="128"/>
      <c r="C3" s="128"/>
      <c r="D3" s="129"/>
      <c r="E3" s="130"/>
      <c r="F3" s="131"/>
      <c r="G3" s="132"/>
      <c r="H3" s="131"/>
      <c r="I3" s="131"/>
      <c r="J3" s="131"/>
      <c r="K3" s="133"/>
    </row>
    <row r="4" spans="1:11" s="139" customFormat="1" ht="21.75" customHeight="1">
      <c r="A4" s="12" t="s">
        <v>86</v>
      </c>
      <c r="B4" s="1"/>
      <c r="C4" s="1"/>
      <c r="D4" s="134">
        <f aca="true" t="shared" si="0" ref="D4:D13">IF(AND(ISBLANK(B4),ISBLANK(C4)),"",SUM(C4+B4))</f>
      </c>
      <c r="E4" s="5"/>
      <c r="F4" s="136">
        <f aca="true" t="shared" si="1" ref="F4:F13">IF(E4="d",SUM(D4*365),IF(E4="F",SUM(D4*26),IF(E4="Q",SUM(D4*4),IF(E4="W",SUM((D4/7)*365),IF(E4="M",SUM(D4*12),IF(E4="Y",SUM(D4),""))))))</f>
      </c>
      <c r="G4" s="6"/>
      <c r="H4" s="136">
        <f aca="true" t="shared" si="2" ref="H4:H13">IF(G4="P",SUM(F4),"")</f>
      </c>
      <c r="I4" s="136">
        <f>IF(G4="i",SUM((B4/(B4+C4))*F4),"")</f>
      </c>
      <c r="J4" s="136">
        <f>IF(G4="i",SUM((C4/(C4+B4))*F4),"")</f>
      </c>
      <c r="K4" s="138">
        <f>IF(G4="b",SUM(F4),"")</f>
      </c>
    </row>
    <row r="5" spans="1:11" s="139" customFormat="1" ht="21.75" customHeight="1">
      <c r="A5" s="12" t="s">
        <v>87</v>
      </c>
      <c r="B5" s="1"/>
      <c r="C5" s="1"/>
      <c r="D5" s="134">
        <f t="shared" si="0"/>
      </c>
      <c r="E5" s="5"/>
      <c r="F5" s="136">
        <f t="shared" si="1"/>
      </c>
      <c r="G5" s="6"/>
      <c r="H5" s="136">
        <f t="shared" si="2"/>
      </c>
      <c r="I5" s="136">
        <f aca="true" t="shared" si="3" ref="I5:I13">IF(G5="i",SUM((B5/(B5+C5))*F5),"")</f>
      </c>
      <c r="J5" s="136">
        <f aca="true" t="shared" si="4" ref="J5:J13">IF(G5="i",SUM((C5/(C5+B5))*F5),"")</f>
      </c>
      <c r="K5" s="138">
        <f aca="true" t="shared" si="5" ref="K5:K13">IF(G5="b",SUM(F5),"")</f>
      </c>
    </row>
    <row r="6" spans="1:11" s="139" customFormat="1" ht="21.75" customHeight="1">
      <c r="A6" s="12" t="s">
        <v>88</v>
      </c>
      <c r="B6" s="1"/>
      <c r="C6" s="1"/>
      <c r="D6" s="134">
        <f t="shared" si="0"/>
      </c>
      <c r="E6" s="5"/>
      <c r="F6" s="136">
        <f t="shared" si="1"/>
      </c>
      <c r="G6" s="6"/>
      <c r="H6" s="136">
        <f t="shared" si="2"/>
      </c>
      <c r="I6" s="136">
        <f t="shared" si="3"/>
      </c>
      <c r="J6" s="136">
        <f t="shared" si="4"/>
      </c>
      <c r="K6" s="138">
        <f t="shared" si="5"/>
      </c>
    </row>
    <row r="7" spans="1:11" s="139" customFormat="1" ht="21.75" customHeight="1">
      <c r="A7" s="12" t="s">
        <v>89</v>
      </c>
      <c r="B7" s="1"/>
      <c r="C7" s="1"/>
      <c r="D7" s="134">
        <f t="shared" si="0"/>
      </c>
      <c r="E7" s="5"/>
      <c r="F7" s="136">
        <f t="shared" si="1"/>
      </c>
      <c r="G7" s="6"/>
      <c r="H7" s="136">
        <f t="shared" si="2"/>
      </c>
      <c r="I7" s="136">
        <f t="shared" si="3"/>
      </c>
      <c r="J7" s="136">
        <f t="shared" si="4"/>
      </c>
      <c r="K7" s="138">
        <f t="shared" si="5"/>
      </c>
    </row>
    <row r="8" spans="1:11" s="139" customFormat="1" ht="21.75" customHeight="1">
      <c r="A8" s="12" t="s">
        <v>109</v>
      </c>
      <c r="B8" s="1"/>
      <c r="C8" s="1"/>
      <c r="D8" s="134">
        <f t="shared" si="0"/>
      </c>
      <c r="E8" s="5"/>
      <c r="F8" s="136">
        <f t="shared" si="1"/>
      </c>
      <c r="G8" s="6"/>
      <c r="H8" s="136">
        <f t="shared" si="2"/>
      </c>
      <c r="I8" s="136">
        <f t="shared" si="3"/>
      </c>
      <c r="J8" s="136">
        <f t="shared" si="4"/>
      </c>
      <c r="K8" s="138">
        <f t="shared" si="5"/>
      </c>
    </row>
    <row r="9" spans="1:11" s="139" customFormat="1" ht="21.75" customHeight="1">
      <c r="A9" s="12" t="s">
        <v>90</v>
      </c>
      <c r="B9" s="1"/>
      <c r="C9" s="1"/>
      <c r="D9" s="134">
        <f t="shared" si="0"/>
      </c>
      <c r="E9" s="5"/>
      <c r="F9" s="136">
        <f t="shared" si="1"/>
      </c>
      <c r="G9" s="6"/>
      <c r="H9" s="136">
        <f t="shared" si="2"/>
      </c>
      <c r="I9" s="136">
        <f t="shared" si="3"/>
      </c>
      <c r="J9" s="136">
        <f t="shared" si="4"/>
      </c>
      <c r="K9" s="138">
        <f t="shared" si="5"/>
      </c>
    </row>
    <row r="10" spans="1:11" s="139" customFormat="1" ht="21.75" customHeight="1">
      <c r="A10" s="12" t="s">
        <v>35</v>
      </c>
      <c r="B10" s="1"/>
      <c r="C10" s="1"/>
      <c r="D10" s="134">
        <f>IF(AND(ISBLANK(B10),ISBLANK(C10)),"",SUM(C10+B10))</f>
      </c>
      <c r="E10" s="5"/>
      <c r="F10" s="136">
        <f>IF(E10="d",SUM(D10*365),IF(E10="F",SUM(D10*26),IF(E10="Q",SUM(D10*4),IF(E10="W",SUM((D10/7)*365),IF(E10="M",SUM(D10*12),IF(E10="Y",SUM(D10),""))))))</f>
      </c>
      <c r="G10" s="6"/>
      <c r="H10" s="136">
        <f>IF(G10="P",SUM(F10),"")</f>
      </c>
      <c r="I10" s="136">
        <f>IF(G10="i",SUM((B10/(B10+C10))*F10),"")</f>
      </c>
      <c r="J10" s="136">
        <f>IF(G10="i",SUM((C10/(C10+B10))*F10),"")</f>
      </c>
      <c r="K10" s="138">
        <f>IF(G10="b",SUM(F10),"")</f>
      </c>
    </row>
    <row r="11" spans="1:11" s="139" customFormat="1" ht="21.75" customHeight="1">
      <c r="A11" s="7" t="s">
        <v>51</v>
      </c>
      <c r="B11" s="2"/>
      <c r="C11" s="2"/>
      <c r="D11" s="140">
        <f t="shared" si="0"/>
      </c>
      <c r="E11" s="8"/>
      <c r="F11" s="141">
        <f t="shared" si="1"/>
      </c>
      <c r="G11" s="9"/>
      <c r="H11" s="141">
        <f t="shared" si="2"/>
      </c>
      <c r="I11" s="141">
        <f t="shared" si="3"/>
      </c>
      <c r="J11" s="141">
        <f t="shared" si="4"/>
      </c>
      <c r="K11" s="142">
        <f t="shared" si="5"/>
      </c>
    </row>
    <row r="12" spans="1:11" s="139" customFormat="1" ht="21.75" customHeight="1">
      <c r="A12" s="7" t="s">
        <v>51</v>
      </c>
      <c r="B12" s="2"/>
      <c r="C12" s="2"/>
      <c r="D12" s="140">
        <f t="shared" si="0"/>
      </c>
      <c r="E12" s="8"/>
      <c r="F12" s="141">
        <f t="shared" si="1"/>
      </c>
      <c r="G12" s="9"/>
      <c r="H12" s="141">
        <f t="shared" si="2"/>
      </c>
      <c r="I12" s="141">
        <f t="shared" si="3"/>
      </c>
      <c r="J12" s="141">
        <f t="shared" si="4"/>
      </c>
      <c r="K12" s="142">
        <f t="shared" si="5"/>
      </c>
    </row>
    <row r="13" spans="1:11" s="139" customFormat="1" ht="21.75" customHeight="1" thickBot="1">
      <c r="A13" s="7" t="s">
        <v>51</v>
      </c>
      <c r="B13" s="2"/>
      <c r="C13" s="2"/>
      <c r="D13" s="140">
        <f t="shared" si="0"/>
      </c>
      <c r="E13" s="8"/>
      <c r="F13" s="141">
        <f t="shared" si="1"/>
      </c>
      <c r="G13" s="9"/>
      <c r="H13" s="141">
        <f t="shared" si="2"/>
      </c>
      <c r="I13" s="141">
        <f t="shared" si="3"/>
      </c>
      <c r="J13" s="141">
        <f t="shared" si="4"/>
      </c>
      <c r="K13" s="142">
        <f t="shared" si="5"/>
      </c>
    </row>
    <row r="14" spans="1:11" ht="18" customHeight="1" thickTop="1">
      <c r="A14" s="143" t="s">
        <v>170</v>
      </c>
      <c r="B14" s="144"/>
      <c r="C14" s="144"/>
      <c r="D14" s="145"/>
      <c r="E14" s="146"/>
      <c r="F14" s="147">
        <f>SUM(F4:F13)</f>
        <v>0</v>
      </c>
      <c r="G14" s="148"/>
      <c r="H14" s="147">
        <f>SUM(H4:H13)</f>
        <v>0</v>
      </c>
      <c r="I14" s="147">
        <f>SUM(I4:I13)</f>
        <v>0</v>
      </c>
      <c r="J14" s="147">
        <f>SUM(J4:J13)</f>
        <v>0</v>
      </c>
      <c r="K14" s="149">
        <f>SUM(K4:K13)</f>
        <v>0</v>
      </c>
    </row>
    <row r="15" spans="1:11" ht="13.5" customHeight="1">
      <c r="A15" s="150" t="s">
        <v>110</v>
      </c>
      <c r="B15" s="151"/>
      <c r="C15" s="151"/>
      <c r="D15" s="152">
        <f aca="true" t="shared" si="6" ref="D15:D21">IF(AND(ISBLANK(B15),ISBLANK(C15)),"",SUM(C15+B15))</f>
      </c>
      <c r="E15" s="135"/>
      <c r="F15" s="153"/>
      <c r="G15" s="137"/>
      <c r="H15" s="153"/>
      <c r="I15" s="153"/>
      <c r="J15" s="153"/>
      <c r="K15" s="154"/>
    </row>
    <row r="16" spans="1:11" s="139" customFormat="1" ht="21.75" customHeight="1">
      <c r="A16" s="12" t="s">
        <v>14</v>
      </c>
      <c r="B16" s="1"/>
      <c r="C16" s="1"/>
      <c r="D16" s="155">
        <f t="shared" si="6"/>
      </c>
      <c r="E16" s="5"/>
      <c r="F16" s="156">
        <f aca="true" t="shared" si="7" ref="F16:F21">IF(E16="d",SUM(D16*365),IF(E16="F",SUM(D16*26),IF(E16="Q",SUM(D16*4),IF(E16="W",SUM((D16/7)*365),IF(E16="M",SUM(D16*12),IF(E16="Y",SUM(D16),""))))))</f>
      </c>
      <c r="G16" s="6"/>
      <c r="H16" s="156">
        <f aca="true" t="shared" si="8" ref="H16:H21">IF(G16="P",SUM(F16),"")</f>
      </c>
      <c r="I16" s="156">
        <f aca="true" t="shared" si="9" ref="I16:I21">IF(G16="i",SUM((B16/(B16+C16))*F16),"")</f>
      </c>
      <c r="J16" s="156">
        <f aca="true" t="shared" si="10" ref="J16:J21">IF(G16="i",SUM((C16/(C16+B16))*F16),"")</f>
      </c>
      <c r="K16" s="157">
        <f aca="true" t="shared" si="11" ref="K16:K21">IF(G16="b",SUM(F16),"")</f>
      </c>
    </row>
    <row r="17" spans="1:11" s="139" customFormat="1" ht="21.75" customHeight="1">
      <c r="A17" s="12" t="s">
        <v>171</v>
      </c>
      <c r="B17" s="1"/>
      <c r="C17" s="1"/>
      <c r="D17" s="155">
        <f t="shared" si="6"/>
      </c>
      <c r="E17" s="5"/>
      <c r="F17" s="156">
        <f t="shared" si="7"/>
      </c>
      <c r="G17" s="6"/>
      <c r="H17" s="156">
        <f t="shared" si="8"/>
      </c>
      <c r="I17" s="156">
        <f t="shared" si="9"/>
      </c>
      <c r="J17" s="156">
        <f t="shared" si="10"/>
      </c>
      <c r="K17" s="157">
        <f t="shared" si="11"/>
      </c>
    </row>
    <row r="18" spans="1:11" s="139" customFormat="1" ht="21.75" customHeight="1">
      <c r="A18" s="12" t="s">
        <v>172</v>
      </c>
      <c r="B18" s="1"/>
      <c r="C18" s="1"/>
      <c r="D18" s="155">
        <f t="shared" si="6"/>
      </c>
      <c r="E18" s="5"/>
      <c r="F18" s="156">
        <f t="shared" si="7"/>
      </c>
      <c r="G18" s="6"/>
      <c r="H18" s="156">
        <f t="shared" si="8"/>
      </c>
      <c r="I18" s="156">
        <f t="shared" si="9"/>
      </c>
      <c r="J18" s="156">
        <f t="shared" si="10"/>
      </c>
      <c r="K18" s="157">
        <f t="shared" si="11"/>
      </c>
    </row>
    <row r="19" spans="1:11" s="139" customFormat="1" ht="21.75" customHeight="1">
      <c r="A19" s="7" t="s">
        <v>51</v>
      </c>
      <c r="B19" s="2"/>
      <c r="C19" s="2"/>
      <c r="D19" s="140">
        <f>IF(AND(ISBLANK(B19),ISBLANK(C19)),"",SUM(C19+B19))</f>
      </c>
      <c r="E19" s="8"/>
      <c r="F19" s="141">
        <f>IF(E19="d",SUM(D19*365),IF(E19="F",SUM(D19*26),IF(E19="Q",SUM(D19*4),IF(E19="W",SUM((D19/7)*365),IF(E19="M",SUM(D19*12),IF(E19="Y",SUM(D19),""))))))</f>
      </c>
      <c r="G19" s="9"/>
      <c r="H19" s="141">
        <f>IF(G19="P",SUM(F19),"")</f>
      </c>
      <c r="I19" s="141">
        <f>IF(G19="i",SUM((B19/(B19+C19))*F19),"")</f>
      </c>
      <c r="J19" s="141">
        <f>IF(G19="i",SUM((C19/(C19+B19))*F19),"")</f>
      </c>
      <c r="K19" s="142">
        <f>IF(G19="b",SUM(F19),"")</f>
      </c>
    </row>
    <row r="20" spans="1:11" s="139" customFormat="1" ht="21.75" customHeight="1">
      <c r="A20" s="10" t="s">
        <v>51</v>
      </c>
      <c r="B20" s="1"/>
      <c r="C20" s="1"/>
      <c r="D20" s="155">
        <f t="shared" si="6"/>
      </c>
      <c r="E20" s="5"/>
      <c r="F20" s="156">
        <f t="shared" si="7"/>
      </c>
      <c r="G20" s="6"/>
      <c r="H20" s="156">
        <f t="shared" si="8"/>
      </c>
      <c r="I20" s="156">
        <f t="shared" si="9"/>
      </c>
      <c r="J20" s="156">
        <f t="shared" si="10"/>
      </c>
      <c r="K20" s="157">
        <f t="shared" si="11"/>
      </c>
    </row>
    <row r="21" spans="1:11" s="139" customFormat="1" ht="21.75" customHeight="1" thickBot="1">
      <c r="A21" s="7" t="s">
        <v>51</v>
      </c>
      <c r="B21" s="2"/>
      <c r="C21" s="2"/>
      <c r="D21" s="158">
        <f t="shared" si="6"/>
      </c>
      <c r="E21" s="8"/>
      <c r="F21" s="159">
        <f t="shared" si="7"/>
      </c>
      <c r="G21" s="9"/>
      <c r="H21" s="159">
        <f t="shared" si="8"/>
      </c>
      <c r="I21" s="159">
        <f t="shared" si="9"/>
      </c>
      <c r="J21" s="159">
        <f t="shared" si="10"/>
      </c>
      <c r="K21" s="160">
        <f t="shared" si="11"/>
      </c>
    </row>
    <row r="22" spans="1:11" ht="18" customHeight="1" thickBot="1" thickTop="1">
      <c r="A22" s="143" t="s">
        <v>173</v>
      </c>
      <c r="B22" s="144"/>
      <c r="C22" s="144"/>
      <c r="D22" s="145"/>
      <c r="E22" s="146"/>
      <c r="F22" s="147">
        <f>SUM(F16:F21)</f>
        <v>0</v>
      </c>
      <c r="G22" s="148"/>
      <c r="H22" s="147">
        <f>SUM(H16:H21)</f>
        <v>0</v>
      </c>
      <c r="I22" s="147">
        <f>SUM(I16:I21)</f>
        <v>0</v>
      </c>
      <c r="J22" s="147">
        <f>SUM(J16:J21)</f>
        <v>0</v>
      </c>
      <c r="K22" s="149">
        <f>SUM(K16:K21)</f>
        <v>0</v>
      </c>
    </row>
    <row r="23" spans="1:11" s="139" customFormat="1" ht="13.5" customHeight="1">
      <c r="A23" s="161" t="s">
        <v>149</v>
      </c>
      <c r="B23" s="162"/>
      <c r="C23" s="162"/>
      <c r="D23" s="163"/>
      <c r="E23" s="164"/>
      <c r="F23" s="165"/>
      <c r="G23" s="166"/>
      <c r="H23" s="165"/>
      <c r="I23" s="165"/>
      <c r="J23" s="165"/>
      <c r="K23" s="167"/>
    </row>
    <row r="24" spans="1:11" s="139" customFormat="1" ht="21.75" customHeight="1">
      <c r="A24" s="12" t="s">
        <v>11</v>
      </c>
      <c r="B24" s="1"/>
      <c r="C24" s="1"/>
      <c r="D24" s="155">
        <f aca="true" t="shared" si="12" ref="D24:D33">IF(AND(ISBLANK(B24),ISBLANK(C24)),"",SUM(C24+B24))</f>
      </c>
      <c r="E24" s="5"/>
      <c r="F24" s="156">
        <f aca="true" t="shared" si="13" ref="F24:F33">IF(E24="d",SUM(D24*365),IF(E24="F",SUM(D24*26),IF(E24="Q",SUM(D24*4),IF(E24="W",SUM((D24/7)*365),IF(E24="M",SUM(D24*12),IF(E24="Y",SUM(D24),""))))))</f>
      </c>
      <c r="G24" s="6"/>
      <c r="H24" s="156">
        <f aca="true" t="shared" si="14" ref="H24:H33">IF(G24="P",SUM(F24),"")</f>
      </c>
      <c r="I24" s="156">
        <f aca="true" t="shared" si="15" ref="I24:I33">IF(G24="i",SUM((B24/(B24+C24))*F24),"")</f>
      </c>
      <c r="J24" s="156">
        <f aca="true" t="shared" si="16" ref="J24:J33">IF(G24="i",SUM((C24/(C24+B24))*F24),"")</f>
      </c>
      <c r="K24" s="157">
        <f aca="true" t="shared" si="17" ref="K24:K33">IF(G24="b",SUM(F24),"")</f>
      </c>
    </row>
    <row r="25" spans="1:11" s="139" customFormat="1" ht="21.75" customHeight="1">
      <c r="A25" s="12" t="s">
        <v>92</v>
      </c>
      <c r="B25" s="1"/>
      <c r="C25" s="1"/>
      <c r="D25" s="155">
        <f t="shared" si="12"/>
      </c>
      <c r="E25" s="5"/>
      <c r="F25" s="156">
        <f t="shared" si="13"/>
      </c>
      <c r="G25" s="6"/>
      <c r="H25" s="156">
        <f t="shared" si="14"/>
      </c>
      <c r="I25" s="156">
        <f t="shared" si="15"/>
      </c>
      <c r="J25" s="156">
        <f t="shared" si="16"/>
      </c>
      <c r="K25" s="157">
        <f t="shared" si="17"/>
      </c>
    </row>
    <row r="26" spans="1:11" s="139" customFormat="1" ht="21.75" customHeight="1">
      <c r="A26" s="12" t="s">
        <v>12</v>
      </c>
      <c r="B26" s="1"/>
      <c r="C26" s="1"/>
      <c r="D26" s="155">
        <f t="shared" si="12"/>
      </c>
      <c r="E26" s="5"/>
      <c r="F26" s="156">
        <f t="shared" si="13"/>
      </c>
      <c r="G26" s="6"/>
      <c r="H26" s="156">
        <f t="shared" si="14"/>
      </c>
      <c r="I26" s="156">
        <f t="shared" si="15"/>
      </c>
      <c r="J26" s="156">
        <f t="shared" si="16"/>
      </c>
      <c r="K26" s="157">
        <f t="shared" si="17"/>
      </c>
    </row>
    <row r="27" spans="1:11" s="139" customFormat="1" ht="21.75" customHeight="1">
      <c r="A27" s="12" t="s">
        <v>93</v>
      </c>
      <c r="B27" s="1"/>
      <c r="C27" s="1"/>
      <c r="D27" s="155">
        <f t="shared" si="12"/>
      </c>
      <c r="E27" s="5"/>
      <c r="F27" s="156">
        <f t="shared" si="13"/>
      </c>
      <c r="G27" s="6"/>
      <c r="H27" s="156">
        <f t="shared" si="14"/>
      </c>
      <c r="I27" s="156">
        <f t="shared" si="15"/>
      </c>
      <c r="J27" s="156">
        <f t="shared" si="16"/>
      </c>
      <c r="K27" s="157">
        <f t="shared" si="17"/>
      </c>
    </row>
    <row r="28" spans="1:11" s="139" customFormat="1" ht="21.75" customHeight="1">
      <c r="A28" s="12" t="s">
        <v>13</v>
      </c>
      <c r="B28" s="1"/>
      <c r="C28" s="1"/>
      <c r="D28" s="155">
        <f t="shared" si="12"/>
      </c>
      <c r="E28" s="5"/>
      <c r="F28" s="156">
        <f t="shared" si="13"/>
      </c>
      <c r="G28" s="6"/>
      <c r="H28" s="156">
        <f t="shared" si="14"/>
      </c>
      <c r="I28" s="156">
        <f t="shared" si="15"/>
      </c>
      <c r="J28" s="156">
        <f t="shared" si="16"/>
      </c>
      <c r="K28" s="157">
        <f t="shared" si="17"/>
      </c>
    </row>
    <row r="29" spans="1:11" s="139" customFormat="1" ht="21.75" customHeight="1">
      <c r="A29" s="12" t="s">
        <v>47</v>
      </c>
      <c r="B29" s="13"/>
      <c r="C29" s="1"/>
      <c r="D29" s="155">
        <f t="shared" si="12"/>
      </c>
      <c r="E29" s="5"/>
      <c r="F29" s="156">
        <f t="shared" si="13"/>
      </c>
      <c r="G29" s="6"/>
      <c r="H29" s="156">
        <f t="shared" si="14"/>
      </c>
      <c r="I29" s="156">
        <f t="shared" si="15"/>
      </c>
      <c r="J29" s="156">
        <f t="shared" si="16"/>
      </c>
      <c r="K29" s="157">
        <f t="shared" si="17"/>
      </c>
    </row>
    <row r="30" spans="1:11" s="139" customFormat="1" ht="21.75" customHeight="1">
      <c r="A30" s="7" t="s">
        <v>51</v>
      </c>
      <c r="B30" s="2"/>
      <c r="C30" s="2"/>
      <c r="D30" s="140">
        <f t="shared" si="12"/>
      </c>
      <c r="E30" s="8"/>
      <c r="F30" s="141">
        <f t="shared" si="13"/>
      </c>
      <c r="G30" s="9"/>
      <c r="H30" s="141">
        <f t="shared" si="14"/>
      </c>
      <c r="I30" s="141">
        <f t="shared" si="15"/>
      </c>
      <c r="J30" s="141">
        <f t="shared" si="16"/>
      </c>
      <c r="K30" s="142">
        <f t="shared" si="17"/>
      </c>
    </row>
    <row r="31" spans="1:11" s="139" customFormat="1" ht="21.75" customHeight="1">
      <c r="A31" s="7" t="s">
        <v>51</v>
      </c>
      <c r="B31" s="2"/>
      <c r="C31" s="2"/>
      <c r="D31" s="140">
        <f t="shared" si="12"/>
      </c>
      <c r="E31" s="8"/>
      <c r="F31" s="141">
        <f t="shared" si="13"/>
      </c>
      <c r="G31" s="9"/>
      <c r="H31" s="141">
        <f t="shared" si="14"/>
      </c>
      <c r="I31" s="141">
        <f t="shared" si="15"/>
      </c>
      <c r="J31" s="141">
        <f t="shared" si="16"/>
      </c>
      <c r="K31" s="142">
        <f t="shared" si="17"/>
      </c>
    </row>
    <row r="32" spans="1:11" s="139" customFormat="1" ht="21.75" customHeight="1">
      <c r="A32" s="7" t="s">
        <v>51</v>
      </c>
      <c r="B32" s="2"/>
      <c r="C32" s="2"/>
      <c r="D32" s="140">
        <f t="shared" si="12"/>
      </c>
      <c r="E32" s="8"/>
      <c r="F32" s="141">
        <f t="shared" si="13"/>
      </c>
      <c r="G32" s="9"/>
      <c r="H32" s="141">
        <f t="shared" si="14"/>
      </c>
      <c r="I32" s="141">
        <f t="shared" si="15"/>
      </c>
      <c r="J32" s="141">
        <f t="shared" si="16"/>
      </c>
      <c r="K32" s="142">
        <f t="shared" si="17"/>
      </c>
    </row>
    <row r="33" spans="1:11" s="139" customFormat="1" ht="21.75" customHeight="1" thickBot="1">
      <c r="A33" s="7" t="s">
        <v>51</v>
      </c>
      <c r="B33" s="2"/>
      <c r="C33" s="2"/>
      <c r="D33" s="158">
        <f t="shared" si="12"/>
      </c>
      <c r="E33" s="8"/>
      <c r="F33" s="159">
        <f t="shared" si="13"/>
      </c>
      <c r="G33" s="9"/>
      <c r="H33" s="159">
        <f t="shared" si="14"/>
      </c>
      <c r="I33" s="159">
        <f t="shared" si="15"/>
      </c>
      <c r="J33" s="159">
        <f t="shared" si="16"/>
      </c>
      <c r="K33" s="160">
        <f t="shared" si="17"/>
      </c>
    </row>
    <row r="34" spans="1:11" ht="19.5" customHeight="1" thickTop="1">
      <c r="A34" s="143" t="s">
        <v>174</v>
      </c>
      <c r="B34" s="144"/>
      <c r="C34" s="144"/>
      <c r="D34" s="145"/>
      <c r="E34" s="146"/>
      <c r="F34" s="147">
        <f>SUM(F24:F33)</f>
        <v>0</v>
      </c>
      <c r="G34" s="148"/>
      <c r="H34" s="147">
        <f>SUM(H24:H33)</f>
        <v>0</v>
      </c>
      <c r="I34" s="147">
        <f>SUM(I24:I33)</f>
        <v>0</v>
      </c>
      <c r="J34" s="147">
        <f>SUM(J24:J33)</f>
        <v>0</v>
      </c>
      <c r="K34" s="149">
        <f>SUM(K24:K33)</f>
        <v>0</v>
      </c>
    </row>
    <row r="35" spans="1:11" ht="13.5" customHeight="1">
      <c r="A35" s="150" t="s">
        <v>68</v>
      </c>
      <c r="B35" s="151"/>
      <c r="C35" s="151"/>
      <c r="D35" s="152"/>
      <c r="E35" s="135"/>
      <c r="F35" s="153"/>
      <c r="G35" s="137"/>
      <c r="H35" s="153"/>
      <c r="I35" s="153"/>
      <c r="J35" s="153"/>
      <c r="K35" s="154"/>
    </row>
    <row r="36" spans="1:11" s="139" customFormat="1" ht="21.75" customHeight="1">
      <c r="A36" s="12" t="s">
        <v>32</v>
      </c>
      <c r="B36" s="13"/>
      <c r="C36" s="1"/>
      <c r="D36" s="155">
        <f aca="true" t="shared" si="18" ref="D36:D45">IF(AND(ISBLANK(B36),ISBLANK(C36)),"",SUM(C36+B36))</f>
      </c>
      <c r="E36" s="5"/>
      <c r="F36" s="156">
        <f aca="true" t="shared" si="19" ref="F36:F45">IF(E36="d",SUM(D36*365),IF(E36="F",SUM(D36*26),IF(E36="Q",SUM(D36*4),IF(E36="W",SUM((D36/7)*365),IF(E36="M",SUM(D36*12),IF(E36="Y",SUM(D36),""))))))</f>
      </c>
      <c r="G36" s="6"/>
      <c r="H36" s="156">
        <f aca="true" t="shared" si="20" ref="H36:H45">IF(G36="P",SUM(F36),"")</f>
      </c>
      <c r="I36" s="156">
        <f aca="true" t="shared" si="21" ref="I36:I45">IF(G36="i",SUM((B36/(B36+C36))*F36),"")</f>
      </c>
      <c r="J36" s="156">
        <f aca="true" t="shared" si="22" ref="J36:J45">IF(G36="i",SUM((C36/(C36+B36))*F36),"")</f>
      </c>
      <c r="K36" s="157">
        <f aca="true" t="shared" si="23" ref="K36:K45">IF(G36="b",SUM(F36),"")</f>
      </c>
    </row>
    <row r="37" spans="1:11" s="139" customFormat="1" ht="21.75" customHeight="1">
      <c r="A37" s="12" t="s">
        <v>129</v>
      </c>
      <c r="B37" s="13"/>
      <c r="C37" s="1"/>
      <c r="D37" s="155">
        <f t="shared" si="18"/>
      </c>
      <c r="E37" s="5"/>
      <c r="F37" s="156">
        <f t="shared" si="19"/>
      </c>
      <c r="G37" s="6"/>
      <c r="H37" s="156">
        <f t="shared" si="20"/>
      </c>
      <c r="I37" s="156">
        <f t="shared" si="21"/>
      </c>
      <c r="J37" s="156">
        <f t="shared" si="22"/>
      </c>
      <c r="K37" s="157">
        <f t="shared" si="23"/>
      </c>
    </row>
    <row r="38" spans="1:11" s="139" customFormat="1" ht="21.75" customHeight="1">
      <c r="A38" s="12" t="s">
        <v>130</v>
      </c>
      <c r="B38" s="13"/>
      <c r="C38" s="1"/>
      <c r="D38" s="155">
        <f t="shared" si="18"/>
      </c>
      <c r="E38" s="5"/>
      <c r="F38" s="156">
        <f t="shared" si="19"/>
      </c>
      <c r="G38" s="6"/>
      <c r="H38" s="156">
        <f t="shared" si="20"/>
      </c>
      <c r="I38" s="156">
        <f t="shared" si="21"/>
      </c>
      <c r="J38" s="156">
        <f t="shared" si="22"/>
      </c>
      <c r="K38" s="157">
        <f t="shared" si="23"/>
      </c>
    </row>
    <row r="39" spans="1:11" s="139" customFormat="1" ht="21.75" customHeight="1">
      <c r="A39" s="12" t="s">
        <v>33</v>
      </c>
      <c r="B39" s="13"/>
      <c r="C39" s="1"/>
      <c r="D39" s="155">
        <f t="shared" si="18"/>
      </c>
      <c r="E39" s="5"/>
      <c r="F39" s="156">
        <f t="shared" si="19"/>
      </c>
      <c r="G39" s="6"/>
      <c r="H39" s="156">
        <f t="shared" si="20"/>
      </c>
      <c r="I39" s="156">
        <f t="shared" si="21"/>
      </c>
      <c r="J39" s="156">
        <f t="shared" si="22"/>
      </c>
      <c r="K39" s="157">
        <f t="shared" si="23"/>
      </c>
    </row>
    <row r="40" spans="1:11" s="139" customFormat="1" ht="21.75" customHeight="1">
      <c r="A40" s="12" t="s">
        <v>54</v>
      </c>
      <c r="B40" s="13"/>
      <c r="C40" s="1"/>
      <c r="D40" s="155">
        <f t="shared" si="18"/>
      </c>
      <c r="E40" s="5"/>
      <c r="F40" s="156">
        <f t="shared" si="19"/>
      </c>
      <c r="G40" s="6"/>
      <c r="H40" s="156">
        <f t="shared" si="20"/>
      </c>
      <c r="I40" s="156">
        <f t="shared" si="21"/>
      </c>
      <c r="J40" s="156">
        <f t="shared" si="22"/>
      </c>
      <c r="K40" s="157">
        <f t="shared" si="23"/>
      </c>
    </row>
    <row r="41" spans="1:11" s="139" customFormat="1" ht="21.75" customHeight="1">
      <c r="A41" s="12" t="s">
        <v>131</v>
      </c>
      <c r="B41" s="13"/>
      <c r="C41" s="1"/>
      <c r="D41" s="155">
        <f t="shared" si="18"/>
      </c>
      <c r="E41" s="5"/>
      <c r="F41" s="156">
        <f t="shared" si="19"/>
      </c>
      <c r="G41" s="6"/>
      <c r="H41" s="156">
        <f t="shared" si="20"/>
      </c>
      <c r="I41" s="156">
        <f t="shared" si="21"/>
      </c>
      <c r="J41" s="156">
        <f t="shared" si="22"/>
      </c>
      <c r="K41" s="157">
        <f t="shared" si="23"/>
      </c>
    </row>
    <row r="42" spans="1:11" s="139" customFormat="1" ht="21.75" customHeight="1">
      <c r="A42" s="7" t="s">
        <v>51</v>
      </c>
      <c r="B42" s="2"/>
      <c r="C42" s="2"/>
      <c r="D42" s="140">
        <f t="shared" si="18"/>
      </c>
      <c r="E42" s="8"/>
      <c r="F42" s="141">
        <f t="shared" si="19"/>
      </c>
      <c r="G42" s="9"/>
      <c r="H42" s="141">
        <f t="shared" si="20"/>
      </c>
      <c r="I42" s="141">
        <f t="shared" si="21"/>
      </c>
      <c r="J42" s="141">
        <f t="shared" si="22"/>
      </c>
      <c r="K42" s="142">
        <f t="shared" si="23"/>
      </c>
    </row>
    <row r="43" spans="1:11" s="139" customFormat="1" ht="21.75" customHeight="1">
      <c r="A43" s="10" t="s">
        <v>51</v>
      </c>
      <c r="B43" s="1"/>
      <c r="C43" s="1"/>
      <c r="D43" s="155">
        <f t="shared" si="18"/>
      </c>
      <c r="E43" s="5"/>
      <c r="F43" s="156">
        <f t="shared" si="19"/>
      </c>
      <c r="G43" s="6"/>
      <c r="H43" s="156">
        <f t="shared" si="20"/>
      </c>
      <c r="I43" s="156">
        <f t="shared" si="21"/>
      </c>
      <c r="J43" s="156">
        <f t="shared" si="22"/>
      </c>
      <c r="K43" s="157">
        <f t="shared" si="23"/>
      </c>
    </row>
    <row r="44" spans="1:11" s="139" customFormat="1" ht="21.75" customHeight="1">
      <c r="A44" s="10" t="s">
        <v>51</v>
      </c>
      <c r="B44" s="1"/>
      <c r="C44" s="1"/>
      <c r="D44" s="155">
        <f t="shared" si="18"/>
      </c>
      <c r="E44" s="5"/>
      <c r="F44" s="156">
        <f t="shared" si="19"/>
      </c>
      <c r="G44" s="6"/>
      <c r="H44" s="156">
        <f t="shared" si="20"/>
      </c>
      <c r="I44" s="156">
        <f t="shared" si="21"/>
      </c>
      <c r="J44" s="156">
        <f t="shared" si="22"/>
      </c>
      <c r="K44" s="157">
        <f t="shared" si="23"/>
      </c>
    </row>
    <row r="45" spans="1:11" s="139" customFormat="1" ht="21.75" customHeight="1" thickBot="1">
      <c r="A45" s="10" t="s">
        <v>51</v>
      </c>
      <c r="B45" s="1"/>
      <c r="C45" s="1"/>
      <c r="D45" s="155">
        <f t="shared" si="18"/>
      </c>
      <c r="E45" s="5"/>
      <c r="F45" s="156">
        <f t="shared" si="19"/>
      </c>
      <c r="G45" s="6"/>
      <c r="H45" s="156">
        <f t="shared" si="20"/>
      </c>
      <c r="I45" s="156">
        <f t="shared" si="21"/>
      </c>
      <c r="J45" s="156">
        <f t="shared" si="22"/>
      </c>
      <c r="K45" s="157">
        <f t="shared" si="23"/>
      </c>
    </row>
    <row r="46" spans="1:11" ht="18" customHeight="1" thickTop="1">
      <c r="A46" s="143" t="s">
        <v>175</v>
      </c>
      <c r="B46" s="144"/>
      <c r="C46" s="144"/>
      <c r="D46" s="145"/>
      <c r="E46" s="146"/>
      <c r="F46" s="168">
        <f>SUM(F36:F45)</f>
        <v>0</v>
      </c>
      <c r="G46" s="169"/>
      <c r="H46" s="168">
        <f>SUM(H36:H45)</f>
        <v>0</v>
      </c>
      <c r="I46" s="168">
        <f>SUM(I36:I45)</f>
        <v>0</v>
      </c>
      <c r="J46" s="168">
        <f>SUM(J36:J45)</f>
        <v>0</v>
      </c>
      <c r="K46" s="170">
        <f>SUM(K36:K45)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E4:E13 E16:E21 E24:E33 E36:E45">
      <formula1>"D,W,F,M,Q,Y"</formula1>
    </dataValidation>
    <dataValidation type="list" allowBlank="1" showInputMessage="1" showErrorMessage="1" sqref="G4:G13 G16:G21 G24:G33 G36:G45">
      <formula1>"P,I,B"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G5" sqref="G5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40" t="s">
        <v>178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34"/>
      <c r="B2" s="46" t="s">
        <v>57</v>
      </c>
      <c r="C2" s="46" t="s">
        <v>58</v>
      </c>
      <c r="D2" s="171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ht="13.5" customHeight="1">
      <c r="A3" s="16" t="s">
        <v>165</v>
      </c>
      <c r="B3" s="172"/>
      <c r="C3" s="172"/>
      <c r="D3" s="173"/>
      <c r="E3" s="164"/>
      <c r="F3" s="174"/>
      <c r="G3" s="166"/>
      <c r="H3" s="174"/>
      <c r="I3" s="174"/>
      <c r="J3" s="174"/>
      <c r="K3" s="175"/>
    </row>
    <row r="4" spans="1:11" s="139" customFormat="1" ht="21.75" customHeight="1">
      <c r="A4" s="12" t="s">
        <v>22</v>
      </c>
      <c r="B4" s="1"/>
      <c r="C4" s="1"/>
      <c r="D4" s="155">
        <f aca="true" t="shared" si="0" ref="D4:D17">IF(AND(ISBLANK(B4),ISBLANK(C4)),"",SUM(C4+B4))</f>
      </c>
      <c r="E4" s="5"/>
      <c r="F4" s="156">
        <f aca="true" t="shared" si="1" ref="F4:F17">IF(E4="d",SUM(D4*365),IF(E4="F",SUM(D4*26),IF(E4="Q",SUM(D4*4),IF(E4="W",SUM((D4/7)*365),IF(E4="M",SUM(D4*12),IF(E4="Y",SUM(D4),""))))))</f>
      </c>
      <c r="G4" s="6"/>
      <c r="H4" s="156">
        <f aca="true" t="shared" si="2" ref="H4:H17">IF(G4="P",SUM(F4),"")</f>
      </c>
      <c r="I4" s="156">
        <f aca="true" t="shared" si="3" ref="I4:I17">IF(G4="i",SUM((B4/(B4+C4))*F4),"")</f>
      </c>
      <c r="J4" s="156">
        <f aca="true" t="shared" si="4" ref="J4:J17">IF(G4="i",SUM((C4/(C4+B4))*F4),"")</f>
      </c>
      <c r="K4" s="157">
        <f aca="true" t="shared" si="5" ref="K4:K17">IF(G4="b",SUM(F4),"")</f>
      </c>
    </row>
    <row r="5" spans="1:11" s="139" customFormat="1" ht="21.75" customHeight="1">
      <c r="A5" s="12" t="s">
        <v>40</v>
      </c>
      <c r="B5" s="1"/>
      <c r="C5" s="1"/>
      <c r="D5" s="155">
        <f t="shared" si="0"/>
      </c>
      <c r="E5" s="5"/>
      <c r="F5" s="156">
        <f t="shared" si="1"/>
      </c>
      <c r="G5" s="6"/>
      <c r="H5" s="156">
        <f t="shared" si="2"/>
      </c>
      <c r="I5" s="156">
        <f t="shared" si="3"/>
      </c>
      <c r="J5" s="156">
        <f t="shared" si="4"/>
      </c>
      <c r="K5" s="157">
        <f t="shared" si="5"/>
      </c>
    </row>
    <row r="6" spans="1:11" s="139" customFormat="1" ht="21.75" customHeight="1">
      <c r="A6" s="12" t="s">
        <v>53</v>
      </c>
      <c r="B6" s="1"/>
      <c r="C6" s="1"/>
      <c r="D6" s="155">
        <f t="shared" si="0"/>
      </c>
      <c r="E6" s="5"/>
      <c r="F6" s="156">
        <f t="shared" si="1"/>
      </c>
      <c r="G6" s="6"/>
      <c r="H6" s="156">
        <f t="shared" si="2"/>
      </c>
      <c r="I6" s="156">
        <f t="shared" si="3"/>
      </c>
      <c r="J6" s="156">
        <f t="shared" si="4"/>
      </c>
      <c r="K6" s="157">
        <f t="shared" si="5"/>
      </c>
    </row>
    <row r="7" spans="1:11" s="139" customFormat="1" ht="21.75" customHeight="1">
      <c r="A7" s="12" t="s">
        <v>118</v>
      </c>
      <c r="B7" s="1"/>
      <c r="C7" s="1"/>
      <c r="D7" s="155">
        <f t="shared" si="0"/>
      </c>
      <c r="E7" s="5"/>
      <c r="F7" s="156">
        <f t="shared" si="1"/>
      </c>
      <c r="G7" s="6"/>
      <c r="H7" s="156">
        <f t="shared" si="2"/>
      </c>
      <c r="I7" s="156">
        <f t="shared" si="3"/>
      </c>
      <c r="J7" s="156">
        <f t="shared" si="4"/>
      </c>
      <c r="K7" s="157">
        <f t="shared" si="5"/>
      </c>
    </row>
    <row r="8" spans="1:11" s="139" customFormat="1" ht="21.75" customHeight="1">
      <c r="A8" s="12" t="s">
        <v>119</v>
      </c>
      <c r="B8" s="1"/>
      <c r="C8" s="1"/>
      <c r="D8" s="155">
        <f t="shared" si="0"/>
      </c>
      <c r="E8" s="5"/>
      <c r="F8" s="156">
        <f t="shared" si="1"/>
      </c>
      <c r="G8" s="6"/>
      <c r="H8" s="156">
        <f t="shared" si="2"/>
      </c>
      <c r="I8" s="156">
        <f t="shared" si="3"/>
      </c>
      <c r="J8" s="156">
        <f t="shared" si="4"/>
      </c>
      <c r="K8" s="157">
        <f t="shared" si="5"/>
      </c>
    </row>
    <row r="9" spans="1:11" s="139" customFormat="1" ht="21.75" customHeight="1">
      <c r="A9" s="12" t="s">
        <v>116</v>
      </c>
      <c r="B9" s="1"/>
      <c r="C9" s="1"/>
      <c r="D9" s="155">
        <f t="shared" si="0"/>
      </c>
      <c r="E9" s="5"/>
      <c r="F9" s="156">
        <f t="shared" si="1"/>
      </c>
      <c r="G9" s="6"/>
      <c r="H9" s="156">
        <f t="shared" si="2"/>
      </c>
      <c r="I9" s="156">
        <f t="shared" si="3"/>
      </c>
      <c r="J9" s="156">
        <f t="shared" si="4"/>
      </c>
      <c r="K9" s="157">
        <f t="shared" si="5"/>
      </c>
    </row>
    <row r="10" spans="1:11" s="139" customFormat="1" ht="21.75" customHeight="1">
      <c r="A10" s="12" t="s">
        <v>117</v>
      </c>
      <c r="B10" s="1"/>
      <c r="C10" s="1"/>
      <c r="D10" s="155">
        <f t="shared" si="0"/>
      </c>
      <c r="E10" s="5"/>
      <c r="F10" s="156">
        <f t="shared" si="1"/>
      </c>
      <c r="G10" s="6"/>
      <c r="H10" s="156">
        <f t="shared" si="2"/>
      </c>
      <c r="I10" s="156">
        <f t="shared" si="3"/>
      </c>
      <c r="J10" s="156">
        <f t="shared" si="4"/>
      </c>
      <c r="K10" s="157">
        <f t="shared" si="5"/>
      </c>
    </row>
    <row r="11" spans="1:11" s="139" customFormat="1" ht="21.75" customHeight="1">
      <c r="A11" s="12" t="s">
        <v>150</v>
      </c>
      <c r="B11" s="1"/>
      <c r="C11" s="1"/>
      <c r="D11" s="155">
        <f t="shared" si="0"/>
      </c>
      <c r="E11" s="5"/>
      <c r="F11" s="156">
        <f t="shared" si="1"/>
      </c>
      <c r="G11" s="6"/>
      <c r="H11" s="156">
        <f t="shared" si="2"/>
      </c>
      <c r="I11" s="156">
        <f t="shared" si="3"/>
      </c>
      <c r="J11" s="156">
        <f t="shared" si="4"/>
      </c>
      <c r="K11" s="157">
        <f t="shared" si="5"/>
      </c>
    </row>
    <row r="12" spans="1:11" s="139" customFormat="1" ht="21.75" customHeight="1">
      <c r="A12" s="12" t="s">
        <v>151</v>
      </c>
      <c r="B12" s="1"/>
      <c r="C12" s="1"/>
      <c r="D12" s="155">
        <f>IF(AND(ISBLANK(B12),ISBLANK(C12)),"",SUM(C12+B12))</f>
      </c>
      <c r="E12" s="5"/>
      <c r="F12" s="156">
        <f>IF(E12="d",SUM(D12*365),IF(E12="F",SUM(D12*26),IF(E12="Q",SUM(D12*4),IF(E12="W",SUM((D12/7)*365),IF(E12="M",SUM(D12*12),IF(E12="Y",SUM(D12),""))))))</f>
      </c>
      <c r="G12" s="6"/>
      <c r="H12" s="156">
        <f>IF(G12="P",SUM(F12),"")</f>
      </c>
      <c r="I12" s="156">
        <f>IF(G12="i",SUM((B12/(B12+C12))*F12),"")</f>
      </c>
      <c r="J12" s="156">
        <f>IF(G12="i",SUM((C12/(C12+B12))*F12),"")</f>
      </c>
      <c r="K12" s="157">
        <f>IF(G12="b",SUM(F12),"")</f>
      </c>
    </row>
    <row r="13" spans="1:11" s="139" customFormat="1" ht="21.75" customHeight="1">
      <c r="A13" s="12" t="s">
        <v>120</v>
      </c>
      <c r="B13" s="1"/>
      <c r="C13" s="1"/>
      <c r="D13" s="155">
        <f t="shared" si="0"/>
      </c>
      <c r="E13" s="5"/>
      <c r="F13" s="156">
        <f t="shared" si="1"/>
      </c>
      <c r="G13" s="6"/>
      <c r="H13" s="156">
        <f t="shared" si="2"/>
      </c>
      <c r="I13" s="156">
        <f t="shared" si="3"/>
      </c>
      <c r="J13" s="156">
        <f t="shared" si="4"/>
      </c>
      <c r="K13" s="157">
        <f t="shared" si="5"/>
      </c>
    </row>
    <row r="14" spans="1:11" s="139" customFormat="1" ht="21.75" customHeight="1">
      <c r="A14" s="12" t="s">
        <v>121</v>
      </c>
      <c r="B14" s="1"/>
      <c r="C14" s="1"/>
      <c r="D14" s="155">
        <f t="shared" si="0"/>
      </c>
      <c r="E14" s="5"/>
      <c r="F14" s="156">
        <f t="shared" si="1"/>
      </c>
      <c r="G14" s="6"/>
      <c r="H14" s="156">
        <f t="shared" si="2"/>
      </c>
      <c r="I14" s="156">
        <f t="shared" si="3"/>
      </c>
      <c r="J14" s="156">
        <f t="shared" si="4"/>
      </c>
      <c r="K14" s="157">
        <f t="shared" si="5"/>
      </c>
    </row>
    <row r="15" spans="1:11" s="139" customFormat="1" ht="21.75" customHeight="1">
      <c r="A15" s="12" t="s">
        <v>122</v>
      </c>
      <c r="B15" s="1"/>
      <c r="C15" s="1"/>
      <c r="D15" s="155">
        <f t="shared" si="0"/>
      </c>
      <c r="E15" s="5"/>
      <c r="F15" s="156">
        <f t="shared" si="1"/>
      </c>
      <c r="G15" s="6"/>
      <c r="H15" s="156">
        <f t="shared" si="2"/>
      </c>
      <c r="I15" s="156">
        <f t="shared" si="3"/>
      </c>
      <c r="J15" s="156">
        <f t="shared" si="4"/>
      </c>
      <c r="K15" s="157">
        <f t="shared" si="5"/>
      </c>
    </row>
    <row r="16" spans="1:11" s="139" customFormat="1" ht="21.75" customHeight="1">
      <c r="A16" s="7" t="s">
        <v>51</v>
      </c>
      <c r="B16" s="2"/>
      <c r="C16" s="2"/>
      <c r="D16" s="140">
        <f t="shared" si="0"/>
      </c>
      <c r="E16" s="8"/>
      <c r="F16" s="141">
        <f t="shared" si="1"/>
      </c>
      <c r="G16" s="9"/>
      <c r="H16" s="141">
        <f t="shared" si="2"/>
      </c>
      <c r="I16" s="141">
        <f t="shared" si="3"/>
      </c>
      <c r="J16" s="141">
        <f t="shared" si="4"/>
      </c>
      <c r="K16" s="142">
        <f t="shared" si="5"/>
      </c>
    </row>
    <row r="17" spans="1:11" s="139" customFormat="1" ht="21.75" customHeight="1">
      <c r="A17" s="7" t="s">
        <v>51</v>
      </c>
      <c r="B17" s="2"/>
      <c r="C17" s="2"/>
      <c r="D17" s="140">
        <f t="shared" si="0"/>
      </c>
      <c r="E17" s="8"/>
      <c r="F17" s="141">
        <f t="shared" si="1"/>
      </c>
      <c r="G17" s="9"/>
      <c r="H17" s="141">
        <f t="shared" si="2"/>
      </c>
      <c r="I17" s="141">
        <f t="shared" si="3"/>
      </c>
      <c r="J17" s="141">
        <f t="shared" si="4"/>
      </c>
      <c r="K17" s="142">
        <f t="shared" si="5"/>
      </c>
    </row>
    <row r="18" spans="1:11" s="139" customFormat="1" ht="21.75" customHeight="1">
      <c r="A18" s="7" t="s">
        <v>51</v>
      </c>
      <c r="B18" s="2"/>
      <c r="C18" s="2"/>
      <c r="D18" s="140">
        <f>IF(AND(ISBLANK(B18),ISBLANK(C18)),"",SUM(C18+B18))</f>
      </c>
      <c r="E18" s="8"/>
      <c r="F18" s="141">
        <f>IF(E18="d",SUM(D18*365),IF(E18="F",SUM(D18*26),IF(E18="Q",SUM(D18*4),IF(E18="W",SUM((D18/7)*365),IF(E18="M",SUM(D18*12),IF(E18="Y",SUM(D18),""))))))</f>
      </c>
      <c r="G18" s="9"/>
      <c r="H18" s="141">
        <f>IF(G18="P",SUM(F18),"")</f>
      </c>
      <c r="I18" s="141">
        <f>IF(G18="i",SUM((B18/(B18+C18))*F18),"")</f>
      </c>
      <c r="J18" s="141">
        <f>IF(G18="i",SUM((C18/(C18+B18))*F18),"")</f>
      </c>
      <c r="K18" s="142">
        <f>IF(G18="b",SUM(F18),"")</f>
      </c>
    </row>
    <row r="19" spans="1:11" s="139" customFormat="1" ht="21.75" customHeight="1" thickBot="1">
      <c r="A19" s="10" t="s">
        <v>51</v>
      </c>
      <c r="B19" s="1"/>
      <c r="C19" s="1"/>
      <c r="D19" s="155">
        <f>IF(AND(ISBLANK(B19),ISBLANK(C19)),"",SUM(C19+B19))</f>
      </c>
      <c r="E19" s="5"/>
      <c r="F19" s="156">
        <f>IF(E19="d",SUM(D19*365),IF(E19="F",SUM(D19*26),IF(E19="Q",SUM(D19*4),IF(E19="W",SUM((D19/7)*365),IF(E19="M",SUM(D19*12),IF(E19="Y",SUM(D19),""))))))</f>
      </c>
      <c r="G19" s="6"/>
      <c r="H19" s="156">
        <f>IF(G19="P",SUM(F19),"")</f>
      </c>
      <c r="I19" s="156">
        <f>IF(G19="i",SUM((B19/(B19+C19))*F19),"")</f>
      </c>
      <c r="J19" s="156">
        <f>IF(G19="i",SUM((C19/(C19+B19))*F19),"")</f>
      </c>
      <c r="K19" s="157">
        <f>IF(G19="b",SUM(F19),"")</f>
      </c>
    </row>
    <row r="20" spans="1:11" ht="18" customHeight="1" thickTop="1">
      <c r="A20" s="143" t="s">
        <v>166</v>
      </c>
      <c r="B20" s="144"/>
      <c r="C20" s="144"/>
      <c r="D20" s="145"/>
      <c r="E20" s="146"/>
      <c r="F20" s="147">
        <f>SUM(F4:F19)</f>
        <v>0</v>
      </c>
      <c r="G20" s="148"/>
      <c r="H20" s="147">
        <f>SUM(H4:H19)</f>
        <v>0</v>
      </c>
      <c r="I20" s="147">
        <f>SUM(I4:I19)</f>
        <v>0</v>
      </c>
      <c r="J20" s="147">
        <f>SUM(J4:J19)</f>
        <v>0</v>
      </c>
      <c r="K20" s="149">
        <f>SUM(K4:K19)</f>
        <v>0</v>
      </c>
    </row>
    <row r="21" spans="1:11" ht="13.5" customHeight="1">
      <c r="A21" s="11" t="s">
        <v>125</v>
      </c>
      <c r="B21" s="176"/>
      <c r="C21" s="176"/>
      <c r="D21" s="177"/>
      <c r="E21" s="178"/>
      <c r="F21" s="179"/>
      <c r="G21" s="180"/>
      <c r="H21" s="179"/>
      <c r="I21" s="179"/>
      <c r="J21" s="179"/>
      <c r="K21" s="181"/>
    </row>
    <row r="22" spans="1:11" s="139" customFormat="1" ht="21.75" customHeight="1">
      <c r="A22" s="12" t="s">
        <v>48</v>
      </c>
      <c r="B22" s="13"/>
      <c r="C22" s="1"/>
      <c r="D22" s="155">
        <f aca="true" t="shared" si="6" ref="D22:D29">IF(AND(ISBLANK(B22),ISBLANK(C22)),"",SUM(C22+B22))</f>
      </c>
      <c r="E22" s="5"/>
      <c r="F22" s="156">
        <f aca="true" t="shared" si="7" ref="F22:F29">IF(E22="d",SUM(D22*365),IF(E22="F",SUM(D22*26),IF(E22="Q",SUM(D22*4),IF(E22="W",SUM((D22/7)*365),IF(E22="M",SUM(D22*12),IF(E22="Y",SUM(D22),""))))))</f>
      </c>
      <c r="G22" s="6"/>
      <c r="H22" s="156">
        <f aca="true" t="shared" si="8" ref="H22:H29">IF(G22="P",SUM(F22),"")</f>
      </c>
      <c r="I22" s="156">
        <f aca="true" t="shared" si="9" ref="I22:I29">IF(G22="i",SUM((B22/(B22+C22))*F22),"")</f>
      </c>
      <c r="J22" s="156">
        <f aca="true" t="shared" si="10" ref="J22:J29">IF(G22="i",SUM((C22/(C22+B22))*F22),"")</f>
      </c>
      <c r="K22" s="157">
        <f aca="true" t="shared" si="11" ref="K22:K29">IF(G22="b",SUM(F22),"")</f>
      </c>
    </row>
    <row r="23" spans="1:11" s="139" customFormat="1" ht="21.75" customHeight="1">
      <c r="A23" s="12" t="s">
        <v>45</v>
      </c>
      <c r="B23" s="13"/>
      <c r="C23" s="1"/>
      <c r="D23" s="155">
        <f t="shared" si="6"/>
      </c>
      <c r="E23" s="5"/>
      <c r="F23" s="156">
        <f t="shared" si="7"/>
      </c>
      <c r="G23" s="6"/>
      <c r="H23" s="156">
        <f t="shared" si="8"/>
      </c>
      <c r="I23" s="156">
        <f t="shared" si="9"/>
      </c>
      <c r="J23" s="156">
        <f t="shared" si="10"/>
      </c>
      <c r="K23" s="157">
        <f t="shared" si="11"/>
      </c>
    </row>
    <row r="24" spans="1:11" s="139" customFormat="1" ht="21.75" customHeight="1">
      <c r="A24" s="12" t="s">
        <v>123</v>
      </c>
      <c r="B24" s="13"/>
      <c r="C24" s="1"/>
      <c r="D24" s="155">
        <f t="shared" si="6"/>
      </c>
      <c r="E24" s="5"/>
      <c r="F24" s="156">
        <f t="shared" si="7"/>
      </c>
      <c r="G24" s="6"/>
      <c r="H24" s="156">
        <f t="shared" si="8"/>
      </c>
      <c r="I24" s="156">
        <f t="shared" si="9"/>
      </c>
      <c r="J24" s="156">
        <f t="shared" si="10"/>
      </c>
      <c r="K24" s="157">
        <f t="shared" si="11"/>
      </c>
    </row>
    <row r="25" spans="1:11" s="139" customFormat="1" ht="21.75" customHeight="1">
      <c r="A25" s="14" t="s">
        <v>124</v>
      </c>
      <c r="B25" s="15"/>
      <c r="C25" s="2"/>
      <c r="D25" s="158">
        <f t="shared" si="6"/>
      </c>
      <c r="E25" s="8"/>
      <c r="F25" s="159">
        <f t="shared" si="7"/>
      </c>
      <c r="G25" s="9"/>
      <c r="H25" s="159">
        <f t="shared" si="8"/>
      </c>
      <c r="I25" s="159">
        <f t="shared" si="9"/>
      </c>
      <c r="J25" s="159">
        <f t="shared" si="10"/>
      </c>
      <c r="K25" s="160">
        <f t="shared" si="11"/>
      </c>
    </row>
    <row r="26" spans="1:11" s="139" customFormat="1" ht="21.75" customHeight="1">
      <c r="A26" s="7" t="s">
        <v>51</v>
      </c>
      <c r="B26" s="2"/>
      <c r="C26" s="2"/>
      <c r="D26" s="140">
        <f t="shared" si="6"/>
      </c>
      <c r="E26" s="8"/>
      <c r="F26" s="141">
        <f t="shared" si="7"/>
      </c>
      <c r="G26" s="9"/>
      <c r="H26" s="141">
        <f t="shared" si="8"/>
      </c>
      <c r="I26" s="141">
        <f t="shared" si="9"/>
      </c>
      <c r="J26" s="141">
        <f t="shared" si="10"/>
      </c>
      <c r="K26" s="142">
        <f t="shared" si="11"/>
      </c>
    </row>
    <row r="27" spans="1:11" s="139" customFormat="1" ht="21.75" customHeight="1">
      <c r="A27" s="7" t="s">
        <v>51</v>
      </c>
      <c r="B27" s="2"/>
      <c r="C27" s="2"/>
      <c r="D27" s="140">
        <f t="shared" si="6"/>
      </c>
      <c r="E27" s="8"/>
      <c r="F27" s="141">
        <f t="shared" si="7"/>
      </c>
      <c r="G27" s="9"/>
      <c r="H27" s="141">
        <f t="shared" si="8"/>
      </c>
      <c r="I27" s="141">
        <f t="shared" si="9"/>
      </c>
      <c r="J27" s="141">
        <f t="shared" si="10"/>
      </c>
      <c r="K27" s="142">
        <f t="shared" si="11"/>
      </c>
    </row>
    <row r="28" spans="1:11" s="139" customFormat="1" ht="21.75" customHeight="1">
      <c r="A28" s="7" t="s">
        <v>51</v>
      </c>
      <c r="B28" s="2"/>
      <c r="C28" s="2"/>
      <c r="D28" s="140">
        <f t="shared" si="6"/>
      </c>
      <c r="E28" s="8"/>
      <c r="F28" s="141">
        <f t="shared" si="7"/>
      </c>
      <c r="G28" s="9"/>
      <c r="H28" s="141">
        <f t="shared" si="8"/>
      </c>
      <c r="I28" s="141">
        <f t="shared" si="9"/>
      </c>
      <c r="J28" s="141">
        <f t="shared" si="10"/>
      </c>
      <c r="K28" s="142">
        <f t="shared" si="11"/>
      </c>
    </row>
    <row r="29" spans="1:11" s="139" customFormat="1" ht="21.75" customHeight="1" thickBot="1">
      <c r="A29" s="7" t="s">
        <v>51</v>
      </c>
      <c r="B29" s="2"/>
      <c r="C29" s="2"/>
      <c r="D29" s="140">
        <f t="shared" si="6"/>
      </c>
      <c r="E29" s="8"/>
      <c r="F29" s="141">
        <f t="shared" si="7"/>
      </c>
      <c r="G29" s="9"/>
      <c r="H29" s="141">
        <f t="shared" si="8"/>
      </c>
      <c r="I29" s="141">
        <f t="shared" si="9"/>
      </c>
      <c r="J29" s="141">
        <f t="shared" si="10"/>
      </c>
      <c r="K29" s="142">
        <f t="shared" si="11"/>
      </c>
    </row>
    <row r="30" spans="1:11" ht="18" customHeight="1" thickBot="1" thickTop="1">
      <c r="A30" s="143" t="s">
        <v>167</v>
      </c>
      <c r="B30" s="144"/>
      <c r="C30" s="144"/>
      <c r="D30" s="145"/>
      <c r="E30" s="146"/>
      <c r="F30" s="147">
        <f>SUM(F22:F29)</f>
        <v>0</v>
      </c>
      <c r="G30" s="148"/>
      <c r="H30" s="147">
        <f>SUM(H22:H29)</f>
        <v>0</v>
      </c>
      <c r="I30" s="147">
        <f>SUM(I22:I29)</f>
        <v>0</v>
      </c>
      <c r="J30" s="147">
        <f>SUM(J22:J29)</f>
        <v>0</v>
      </c>
      <c r="K30" s="149">
        <f>SUM(K22:K29)</f>
        <v>0</v>
      </c>
    </row>
    <row r="31" spans="1:11" ht="13.5" customHeight="1">
      <c r="A31" s="16" t="s">
        <v>169</v>
      </c>
      <c r="B31" s="172"/>
      <c r="C31" s="172"/>
      <c r="D31" s="173"/>
      <c r="E31" s="164"/>
      <c r="F31" s="174"/>
      <c r="G31" s="166"/>
      <c r="H31" s="174"/>
      <c r="I31" s="174"/>
      <c r="J31" s="174"/>
      <c r="K31" s="175"/>
    </row>
    <row r="32" spans="1:11" s="139" customFormat="1" ht="21.75" customHeight="1">
      <c r="A32" s="12" t="s">
        <v>46</v>
      </c>
      <c r="B32" s="13"/>
      <c r="C32" s="1"/>
      <c r="D32" s="155">
        <f aca="true" t="shared" si="12" ref="D32:D45">IF(AND(ISBLANK(B32),ISBLANK(C32)),"",SUM(C32+B32))</f>
      </c>
      <c r="E32" s="5"/>
      <c r="F32" s="156">
        <f aca="true" t="shared" si="13" ref="F32:F45">IF(E32="d",SUM(D32*365),IF(E32="F",SUM(D32*26),IF(E32="Q",SUM(D32*4),IF(E32="W",SUM((D32/7)*365),IF(E32="M",SUM(D32*12),IF(E32="Y",SUM(D32),""))))))</f>
      </c>
      <c r="G32" s="6"/>
      <c r="H32" s="156">
        <f aca="true" t="shared" si="14" ref="H32:H45">IF(G32="P",SUM(F32),"")</f>
      </c>
      <c r="I32" s="156">
        <f aca="true" t="shared" si="15" ref="I32:I45">IF(G32="i",SUM((B32/(B32+C32))*F32),"")</f>
      </c>
      <c r="J32" s="156">
        <f aca="true" t="shared" si="16" ref="J32:J45">IF(G32="i",SUM((C32/(C32+B32))*F32),"")</f>
      </c>
      <c r="K32" s="157">
        <f aca="true" t="shared" si="17" ref="K32:K45">IF(G32="b",SUM(F32),"")</f>
      </c>
    </row>
    <row r="33" spans="1:11" s="139" customFormat="1" ht="21.75" customHeight="1">
      <c r="A33" s="12" t="s">
        <v>26</v>
      </c>
      <c r="B33" s="13"/>
      <c r="C33" s="1"/>
      <c r="D33" s="155">
        <f t="shared" si="12"/>
      </c>
      <c r="E33" s="5"/>
      <c r="F33" s="156">
        <f t="shared" si="13"/>
      </c>
      <c r="G33" s="6"/>
      <c r="H33" s="156">
        <f t="shared" si="14"/>
      </c>
      <c r="I33" s="156">
        <f t="shared" si="15"/>
      </c>
      <c r="J33" s="156">
        <f t="shared" si="16"/>
      </c>
      <c r="K33" s="157">
        <f t="shared" si="17"/>
      </c>
    </row>
    <row r="34" spans="1:11" s="139" customFormat="1" ht="21.75" customHeight="1">
      <c r="A34" s="12" t="s">
        <v>55</v>
      </c>
      <c r="B34" s="13"/>
      <c r="C34" s="1"/>
      <c r="D34" s="155">
        <f t="shared" si="12"/>
      </c>
      <c r="E34" s="5"/>
      <c r="F34" s="156">
        <f t="shared" si="13"/>
      </c>
      <c r="G34" s="6"/>
      <c r="H34" s="156">
        <f t="shared" si="14"/>
      </c>
      <c r="I34" s="156">
        <f t="shared" si="15"/>
      </c>
      <c r="J34" s="156">
        <f t="shared" si="16"/>
      </c>
      <c r="K34" s="157">
        <f t="shared" si="17"/>
      </c>
    </row>
    <row r="35" spans="1:11" s="139" customFormat="1" ht="21.75" customHeight="1">
      <c r="A35" s="12" t="s">
        <v>27</v>
      </c>
      <c r="B35" s="13"/>
      <c r="C35" s="1"/>
      <c r="D35" s="155">
        <f t="shared" si="12"/>
      </c>
      <c r="E35" s="5"/>
      <c r="F35" s="156">
        <f t="shared" si="13"/>
      </c>
      <c r="G35" s="6"/>
      <c r="H35" s="156">
        <f t="shared" si="14"/>
      </c>
      <c r="I35" s="156">
        <f t="shared" si="15"/>
      </c>
      <c r="J35" s="156">
        <f t="shared" si="16"/>
      </c>
      <c r="K35" s="157">
        <f t="shared" si="17"/>
      </c>
    </row>
    <row r="36" spans="1:11" s="139" customFormat="1" ht="21.75" customHeight="1">
      <c r="A36" s="12" t="s">
        <v>126</v>
      </c>
      <c r="B36" s="13"/>
      <c r="C36" s="1"/>
      <c r="D36" s="155">
        <f t="shared" si="12"/>
      </c>
      <c r="E36" s="5"/>
      <c r="F36" s="156">
        <f t="shared" si="13"/>
      </c>
      <c r="G36" s="6"/>
      <c r="H36" s="156">
        <f t="shared" si="14"/>
      </c>
      <c r="I36" s="156">
        <f t="shared" si="15"/>
      </c>
      <c r="J36" s="156">
        <f t="shared" si="16"/>
      </c>
      <c r="K36" s="157">
        <f t="shared" si="17"/>
      </c>
    </row>
    <row r="37" spans="1:11" s="139" customFormat="1" ht="21.75" customHeight="1">
      <c r="A37" s="12" t="s">
        <v>5</v>
      </c>
      <c r="B37" s="1"/>
      <c r="C37" s="1"/>
      <c r="D37" s="134">
        <f t="shared" si="12"/>
      </c>
      <c r="E37" s="5"/>
      <c r="F37" s="136">
        <f t="shared" si="13"/>
      </c>
      <c r="G37" s="6"/>
      <c r="H37" s="136">
        <f t="shared" si="14"/>
      </c>
      <c r="I37" s="136">
        <f t="shared" si="15"/>
      </c>
      <c r="J37" s="136">
        <f t="shared" si="16"/>
      </c>
      <c r="K37" s="138">
        <f t="shared" si="17"/>
      </c>
    </row>
    <row r="38" spans="1:11" s="139" customFormat="1" ht="21.75" customHeight="1">
      <c r="A38" s="12" t="s">
        <v>29</v>
      </c>
      <c r="B38" s="13"/>
      <c r="C38" s="1"/>
      <c r="D38" s="155">
        <f t="shared" si="12"/>
      </c>
      <c r="E38" s="5"/>
      <c r="F38" s="156">
        <f t="shared" si="13"/>
      </c>
      <c r="G38" s="6"/>
      <c r="H38" s="156">
        <f t="shared" si="14"/>
      </c>
      <c r="I38" s="156">
        <f t="shared" si="15"/>
      </c>
      <c r="J38" s="156">
        <f t="shared" si="16"/>
      </c>
      <c r="K38" s="157">
        <f t="shared" si="17"/>
      </c>
    </row>
    <row r="39" spans="1:11" s="139" customFormat="1" ht="21.75" customHeight="1">
      <c r="A39" s="12" t="s">
        <v>132</v>
      </c>
      <c r="B39" s="13"/>
      <c r="C39" s="1"/>
      <c r="D39" s="155">
        <f>IF(AND(ISBLANK(B39),ISBLANK(C39)),"",SUM(C39+B39))</f>
      </c>
      <c r="E39" s="5"/>
      <c r="F39" s="156">
        <f t="shared" si="13"/>
      </c>
      <c r="G39" s="6"/>
      <c r="H39" s="156">
        <f t="shared" si="14"/>
      </c>
      <c r="I39" s="156">
        <f t="shared" si="15"/>
      </c>
      <c r="J39" s="156">
        <f t="shared" si="16"/>
      </c>
      <c r="K39" s="157">
        <f t="shared" si="17"/>
      </c>
    </row>
    <row r="40" spans="1:11" s="139" customFormat="1" ht="21.75" customHeight="1">
      <c r="A40" s="12" t="s">
        <v>106</v>
      </c>
      <c r="B40" s="13"/>
      <c r="C40" s="1"/>
      <c r="D40" s="155">
        <f>IF(AND(ISBLANK(B40),ISBLANK(C40)),"",SUM(C40+B40))</f>
      </c>
      <c r="E40" s="5"/>
      <c r="F40" s="156">
        <f t="shared" si="13"/>
      </c>
      <c r="G40" s="6"/>
      <c r="H40" s="156">
        <f t="shared" si="14"/>
      </c>
      <c r="I40" s="156">
        <f t="shared" si="15"/>
      </c>
      <c r="J40" s="156">
        <f t="shared" si="16"/>
      </c>
      <c r="K40" s="157">
        <f t="shared" si="17"/>
      </c>
    </row>
    <row r="41" spans="1:11" s="139" customFormat="1" ht="21.75" customHeight="1">
      <c r="A41" s="12" t="s">
        <v>28</v>
      </c>
      <c r="B41" s="13"/>
      <c r="C41" s="1"/>
      <c r="D41" s="155">
        <f t="shared" si="12"/>
      </c>
      <c r="E41" s="5"/>
      <c r="F41" s="156">
        <f t="shared" si="13"/>
      </c>
      <c r="G41" s="6"/>
      <c r="H41" s="156">
        <f t="shared" si="14"/>
      </c>
      <c r="I41" s="156">
        <f t="shared" si="15"/>
      </c>
      <c r="J41" s="156">
        <f t="shared" si="16"/>
      </c>
      <c r="K41" s="157">
        <f t="shared" si="17"/>
      </c>
    </row>
    <row r="42" spans="1:11" s="139" customFormat="1" ht="21.75" customHeight="1">
      <c r="A42" s="14" t="s">
        <v>31</v>
      </c>
      <c r="B42" s="15"/>
      <c r="C42" s="2"/>
      <c r="D42" s="158">
        <f t="shared" si="12"/>
      </c>
      <c r="E42" s="8"/>
      <c r="F42" s="159">
        <f t="shared" si="13"/>
      </c>
      <c r="G42" s="9"/>
      <c r="H42" s="159">
        <f t="shared" si="14"/>
      </c>
      <c r="I42" s="159">
        <f t="shared" si="15"/>
      </c>
      <c r="J42" s="159">
        <f t="shared" si="16"/>
      </c>
      <c r="K42" s="160">
        <f t="shared" si="17"/>
      </c>
    </row>
    <row r="43" spans="1:11" s="139" customFormat="1" ht="21.75" customHeight="1">
      <c r="A43" s="7" t="s">
        <v>51</v>
      </c>
      <c r="B43" s="15"/>
      <c r="C43" s="2"/>
      <c r="D43" s="158">
        <f>IF(AND(ISBLANK(B43),ISBLANK(C43)),"",SUM(C43+B43))</f>
      </c>
      <c r="E43" s="8"/>
      <c r="F43" s="159">
        <f>IF(E43="d",SUM(D43*365),IF(E43="F",SUM(D43*26),IF(E43="Q",SUM(D43*4),IF(E43="W",SUM((D43/7)*365),IF(E43="M",SUM(D43*12),IF(E43="Y",SUM(D43),""))))))</f>
      </c>
      <c r="G43" s="9"/>
      <c r="H43" s="159">
        <f>IF(G43="P",SUM(F43),"")</f>
      </c>
      <c r="I43" s="159">
        <f>IF(G43="i",SUM((B43/(B43+C43))*F43),"")</f>
      </c>
      <c r="J43" s="159">
        <f>IF(G43="i",SUM((C43/(C43+B43))*F43),"")</f>
      </c>
      <c r="K43" s="160">
        <f>IF(G43="b",SUM(F43),"")</f>
      </c>
    </row>
    <row r="44" spans="1:11" s="139" customFormat="1" ht="21.75" customHeight="1">
      <c r="A44" s="7" t="s">
        <v>51</v>
      </c>
      <c r="B44" s="15"/>
      <c r="C44" s="2"/>
      <c r="D44" s="158">
        <f t="shared" si="12"/>
      </c>
      <c r="E44" s="8"/>
      <c r="F44" s="159">
        <f t="shared" si="13"/>
      </c>
      <c r="G44" s="9"/>
      <c r="H44" s="159">
        <f t="shared" si="14"/>
      </c>
      <c r="I44" s="159">
        <f t="shared" si="15"/>
      </c>
      <c r="J44" s="159">
        <f t="shared" si="16"/>
      </c>
      <c r="K44" s="160">
        <f t="shared" si="17"/>
      </c>
    </row>
    <row r="45" spans="1:11" s="139" customFormat="1" ht="21.75" customHeight="1" thickBot="1">
      <c r="A45" s="7" t="s">
        <v>51</v>
      </c>
      <c r="B45" s="15"/>
      <c r="C45" s="2"/>
      <c r="D45" s="158">
        <f t="shared" si="12"/>
      </c>
      <c r="E45" s="8"/>
      <c r="F45" s="159">
        <f t="shared" si="13"/>
      </c>
      <c r="G45" s="9"/>
      <c r="H45" s="159">
        <f t="shared" si="14"/>
      </c>
      <c r="I45" s="159">
        <f t="shared" si="15"/>
      </c>
      <c r="J45" s="159">
        <f t="shared" si="16"/>
      </c>
      <c r="K45" s="160">
        <f t="shared" si="17"/>
      </c>
    </row>
    <row r="46" spans="1:11" ht="19.5" customHeight="1" thickTop="1">
      <c r="A46" s="143" t="s">
        <v>168</v>
      </c>
      <c r="B46" s="144"/>
      <c r="C46" s="144"/>
      <c r="D46" s="145"/>
      <c r="E46" s="146"/>
      <c r="F46" s="147">
        <f>SUM(F32:F45)</f>
        <v>0</v>
      </c>
      <c r="G46" s="148"/>
      <c r="H46" s="147">
        <f>SUM(H32:H45)</f>
        <v>0</v>
      </c>
      <c r="I46" s="147">
        <f>SUM(I32:I45)</f>
        <v>0</v>
      </c>
      <c r="J46" s="147">
        <f>SUM(J32:J45)</f>
        <v>0</v>
      </c>
      <c r="K46" s="149">
        <f>SUM(K32:K45)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E32:E45 E22:E29 E4:E19">
      <formula1>"D,W,F,M,Q,Y"</formula1>
    </dataValidation>
    <dataValidation type="list" allowBlank="1" showInputMessage="1" showErrorMessage="1" sqref="G4:G19 G22:G29 G32:G45">
      <formula1>"P,I,B"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B4" sqref="B4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40" t="s">
        <v>179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34"/>
      <c r="B2" s="46" t="s">
        <v>57</v>
      </c>
      <c r="C2" s="46" t="s">
        <v>58</v>
      </c>
      <c r="D2" s="171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s="183" customFormat="1" ht="13.5" customHeight="1">
      <c r="A3" s="182" t="s">
        <v>100</v>
      </c>
      <c r="B3" s="172"/>
      <c r="C3" s="172"/>
      <c r="D3" s="173"/>
      <c r="E3" s="164"/>
      <c r="F3" s="174"/>
      <c r="G3" s="166"/>
      <c r="H3" s="174"/>
      <c r="I3" s="174"/>
      <c r="J3" s="174"/>
      <c r="K3" s="175"/>
    </row>
    <row r="4" spans="1:11" s="139" customFormat="1" ht="21.75" customHeight="1">
      <c r="A4" s="12" t="s">
        <v>94</v>
      </c>
      <c r="B4" s="13"/>
      <c r="C4" s="1"/>
      <c r="D4" s="155">
        <f aca="true" t="shared" si="0" ref="D4:D15">IF(AND(ISBLANK(B4),ISBLANK(C4)),"",SUM(C4+B4))</f>
      </c>
      <c r="E4" s="5"/>
      <c r="F4" s="156">
        <f aca="true" t="shared" si="1" ref="F4:F15">IF(E4="d",SUM(D4*365),IF(E4="F",SUM(D4*26),IF(E4="Q",SUM(D4*4),IF(E4="W",SUM((D4/7)*365),IF(E4="M",SUM(D4*12),IF(E4="Y",SUM(D4),""))))))</f>
      </c>
      <c r="G4" s="6"/>
      <c r="H4" s="156">
        <f aca="true" t="shared" si="2" ref="H4:H15">IF(G4="P",SUM(F4),"")</f>
      </c>
      <c r="I4" s="156">
        <f aca="true" t="shared" si="3" ref="I4:I15">IF(G4="i",SUM((B4/(B4+C4))*F4),"")</f>
      </c>
      <c r="J4" s="156">
        <f aca="true" t="shared" si="4" ref="J4:J15">IF(G4="i",SUM((C4/(C4+B4))*F4),"")</f>
      </c>
      <c r="K4" s="157">
        <f aca="true" t="shared" si="5" ref="K4:K15">IF(G4="b",SUM(F4),"")</f>
      </c>
    </row>
    <row r="5" spans="1:11" s="139" customFormat="1" ht="21.75" customHeight="1">
      <c r="A5" s="12" t="s">
        <v>95</v>
      </c>
      <c r="B5" s="13"/>
      <c r="C5" s="1"/>
      <c r="D5" s="155">
        <f t="shared" si="0"/>
      </c>
      <c r="E5" s="5"/>
      <c r="F5" s="156">
        <f t="shared" si="1"/>
      </c>
      <c r="G5" s="6"/>
      <c r="H5" s="156">
        <f t="shared" si="2"/>
      </c>
      <c r="I5" s="156">
        <f t="shared" si="3"/>
      </c>
      <c r="J5" s="156">
        <f t="shared" si="4"/>
      </c>
      <c r="K5" s="157">
        <f t="shared" si="5"/>
      </c>
    </row>
    <row r="6" spans="1:11" s="139" customFormat="1" ht="21.75" customHeight="1">
      <c r="A6" s="12" t="s">
        <v>96</v>
      </c>
      <c r="B6" s="13"/>
      <c r="C6" s="1"/>
      <c r="D6" s="155">
        <f t="shared" si="0"/>
      </c>
      <c r="E6" s="5"/>
      <c r="F6" s="156">
        <f t="shared" si="1"/>
      </c>
      <c r="G6" s="6"/>
      <c r="H6" s="156">
        <f t="shared" si="2"/>
      </c>
      <c r="I6" s="156">
        <f t="shared" si="3"/>
      </c>
      <c r="J6" s="156">
        <f t="shared" si="4"/>
      </c>
      <c r="K6" s="157">
        <f t="shared" si="5"/>
      </c>
    </row>
    <row r="7" spans="1:11" s="139" customFormat="1" ht="21.75" customHeight="1">
      <c r="A7" s="12" t="s">
        <v>97</v>
      </c>
      <c r="B7" s="13"/>
      <c r="C7" s="1"/>
      <c r="D7" s="155">
        <f>IF(AND(ISBLANK(B7),ISBLANK(C7)),"",SUM(C7+B7))</f>
      </c>
      <c r="E7" s="5"/>
      <c r="F7" s="156">
        <f t="shared" si="1"/>
      </c>
      <c r="G7" s="6"/>
      <c r="H7" s="156">
        <f t="shared" si="2"/>
      </c>
      <c r="I7" s="156">
        <f t="shared" si="3"/>
      </c>
      <c r="J7" s="156">
        <f t="shared" si="4"/>
      </c>
      <c r="K7" s="157">
        <f t="shared" si="5"/>
      </c>
    </row>
    <row r="8" spans="1:11" s="139" customFormat="1" ht="21.75" customHeight="1">
      <c r="A8" s="12" t="s">
        <v>133</v>
      </c>
      <c r="B8" s="13"/>
      <c r="C8" s="1"/>
      <c r="D8" s="155">
        <f t="shared" si="0"/>
      </c>
      <c r="E8" s="5"/>
      <c r="F8" s="156">
        <f t="shared" si="1"/>
      </c>
      <c r="G8" s="6"/>
      <c r="H8" s="156">
        <f t="shared" si="2"/>
      </c>
      <c r="I8" s="156">
        <f t="shared" si="3"/>
      </c>
      <c r="J8" s="156">
        <f t="shared" si="4"/>
      </c>
      <c r="K8" s="157">
        <f t="shared" si="5"/>
      </c>
    </row>
    <row r="9" spans="1:11" s="139" customFormat="1" ht="21.75" customHeight="1">
      <c r="A9" s="14" t="s">
        <v>56</v>
      </c>
      <c r="B9" s="13"/>
      <c r="C9" s="1"/>
      <c r="D9" s="155">
        <f t="shared" si="0"/>
      </c>
      <c r="E9" s="5"/>
      <c r="F9" s="156">
        <f t="shared" si="1"/>
      </c>
      <c r="G9" s="6"/>
      <c r="H9" s="156">
        <f t="shared" si="2"/>
      </c>
      <c r="I9" s="156">
        <f t="shared" si="3"/>
      </c>
      <c r="J9" s="156">
        <f t="shared" si="4"/>
      </c>
      <c r="K9" s="157">
        <f t="shared" si="5"/>
      </c>
    </row>
    <row r="10" spans="1:11" s="139" customFormat="1" ht="21.75" customHeight="1">
      <c r="A10" s="12" t="s">
        <v>106</v>
      </c>
      <c r="B10" s="13"/>
      <c r="C10" s="1"/>
      <c r="D10" s="155">
        <f t="shared" si="0"/>
      </c>
      <c r="E10" s="5"/>
      <c r="F10" s="156">
        <f t="shared" si="1"/>
      </c>
      <c r="G10" s="6"/>
      <c r="H10" s="156">
        <f t="shared" si="2"/>
      </c>
      <c r="I10" s="156">
        <f t="shared" si="3"/>
      </c>
      <c r="J10" s="156">
        <f t="shared" si="4"/>
      </c>
      <c r="K10" s="157">
        <f t="shared" si="5"/>
      </c>
    </row>
    <row r="11" spans="1:11" s="139" customFormat="1" ht="19.5" customHeight="1">
      <c r="A11" s="7" t="s">
        <v>51</v>
      </c>
      <c r="B11" s="15"/>
      <c r="C11" s="2"/>
      <c r="D11" s="158">
        <f t="shared" si="0"/>
      </c>
      <c r="E11" s="8"/>
      <c r="F11" s="159">
        <f t="shared" si="1"/>
      </c>
      <c r="G11" s="9"/>
      <c r="H11" s="159">
        <f t="shared" si="2"/>
      </c>
      <c r="I11" s="159">
        <f t="shared" si="3"/>
      </c>
      <c r="J11" s="159">
        <f t="shared" si="4"/>
      </c>
      <c r="K11" s="160">
        <f t="shared" si="5"/>
      </c>
    </row>
    <row r="12" spans="1:11" s="139" customFormat="1" ht="19.5" customHeight="1">
      <c r="A12" s="7" t="s">
        <v>51</v>
      </c>
      <c r="B12" s="15"/>
      <c r="C12" s="2"/>
      <c r="D12" s="158">
        <f>IF(AND(ISBLANK(B12),ISBLANK(C12)),"",SUM(C12+B12))</f>
      </c>
      <c r="E12" s="8"/>
      <c r="F12" s="159">
        <f>IF(E12="d",SUM(D12*365),IF(E12="F",SUM(D12*26),IF(E12="Q",SUM(D12*4),IF(E12="W",SUM((D12/7)*365),IF(E12="M",SUM(D12*12),IF(E12="Y",SUM(D12),""))))))</f>
      </c>
      <c r="G12" s="9"/>
      <c r="H12" s="159">
        <f>IF(G12="P",SUM(F12),"")</f>
      </c>
      <c r="I12" s="159">
        <f>IF(G12="i",SUM((B12/(B12+C12))*F12),"")</f>
      </c>
      <c r="J12" s="159">
        <f>IF(G12="i",SUM((C12/(C12+B12))*F12),"")</f>
      </c>
      <c r="K12" s="160">
        <f>IF(G12="b",SUM(F12),"")</f>
      </c>
    </row>
    <row r="13" spans="1:11" s="139" customFormat="1" ht="19.5" customHeight="1">
      <c r="A13" s="7" t="s">
        <v>51</v>
      </c>
      <c r="B13" s="15"/>
      <c r="C13" s="2"/>
      <c r="D13" s="158">
        <f>IF(AND(ISBLANK(B13),ISBLANK(C13)),"",SUM(C13+B13))</f>
      </c>
      <c r="E13" s="8"/>
      <c r="F13" s="159">
        <f>IF(E13="d",SUM(D13*365),IF(E13="F",SUM(D13*26),IF(E13="Q",SUM(D13*4),IF(E13="W",SUM((D13/7)*365),IF(E13="M",SUM(D13*12),IF(E13="Y",SUM(D13),""))))))</f>
      </c>
      <c r="G13" s="9"/>
      <c r="H13" s="159">
        <f>IF(G13="P",SUM(F13),"")</f>
      </c>
      <c r="I13" s="159">
        <f>IF(G13="i",SUM((B13/(B13+C13))*F13),"")</f>
      </c>
      <c r="J13" s="159">
        <f>IF(G13="i",SUM((C13/(C13+B13))*F13),"")</f>
      </c>
      <c r="K13" s="160">
        <f>IF(G13="b",SUM(F13),"")</f>
      </c>
    </row>
    <row r="14" spans="1:11" s="139" customFormat="1" ht="19.5" customHeight="1">
      <c r="A14" s="7" t="s">
        <v>51</v>
      </c>
      <c r="B14" s="15"/>
      <c r="C14" s="2"/>
      <c r="D14" s="158">
        <f t="shared" si="0"/>
      </c>
      <c r="E14" s="8"/>
      <c r="F14" s="159">
        <f t="shared" si="1"/>
      </c>
      <c r="G14" s="9"/>
      <c r="H14" s="159">
        <f t="shared" si="2"/>
      </c>
      <c r="I14" s="159">
        <f t="shared" si="3"/>
      </c>
      <c r="J14" s="159">
        <f t="shared" si="4"/>
      </c>
      <c r="K14" s="160">
        <f t="shared" si="5"/>
      </c>
    </row>
    <row r="15" spans="1:11" s="139" customFormat="1" ht="19.5" customHeight="1" thickBot="1">
      <c r="A15" s="7" t="s">
        <v>51</v>
      </c>
      <c r="B15" s="15"/>
      <c r="C15" s="2"/>
      <c r="D15" s="158">
        <f t="shared" si="0"/>
      </c>
      <c r="E15" s="8"/>
      <c r="F15" s="159">
        <f t="shared" si="1"/>
      </c>
      <c r="G15" s="9"/>
      <c r="H15" s="159">
        <f t="shared" si="2"/>
      </c>
      <c r="I15" s="159">
        <f t="shared" si="3"/>
      </c>
      <c r="J15" s="159">
        <f t="shared" si="4"/>
      </c>
      <c r="K15" s="160">
        <f t="shared" si="5"/>
      </c>
    </row>
    <row r="16" spans="1:11" ht="18" customHeight="1" thickBot="1" thickTop="1">
      <c r="A16" s="143" t="s">
        <v>162</v>
      </c>
      <c r="B16" s="144"/>
      <c r="C16" s="144"/>
      <c r="D16" s="145"/>
      <c r="E16" s="146"/>
      <c r="F16" s="147">
        <f>SUM(F4:F15)</f>
        <v>0</v>
      </c>
      <c r="G16" s="148"/>
      <c r="H16" s="147">
        <f>SUM(H4:H15)</f>
        <v>0</v>
      </c>
      <c r="I16" s="147">
        <f>SUM(I4:I15)</f>
        <v>0</v>
      </c>
      <c r="J16" s="147">
        <f>SUM(J4:J15)</f>
        <v>0</v>
      </c>
      <c r="K16" s="149">
        <f>SUM(K4:K15)</f>
        <v>0</v>
      </c>
    </row>
    <row r="17" spans="1:11" s="183" customFormat="1" ht="13.5" customHeight="1">
      <c r="A17" s="184" t="s">
        <v>98</v>
      </c>
      <c r="B17" s="172"/>
      <c r="C17" s="172"/>
      <c r="D17" s="173"/>
      <c r="E17" s="164"/>
      <c r="F17" s="174"/>
      <c r="G17" s="166"/>
      <c r="H17" s="174"/>
      <c r="I17" s="174"/>
      <c r="J17" s="174"/>
      <c r="K17" s="175"/>
    </row>
    <row r="18" spans="1:11" s="139" customFormat="1" ht="21.75" customHeight="1">
      <c r="A18" s="12" t="s">
        <v>127</v>
      </c>
      <c r="B18" s="13"/>
      <c r="C18" s="1"/>
      <c r="D18" s="155">
        <f>IF(AND(ISBLANK(B18),ISBLANK(C18)),"",SUM(C18+B18))</f>
      </c>
      <c r="E18" s="5"/>
      <c r="F18" s="156">
        <f>IF(E18="d",SUM(D18*365),IF(E18="F",SUM(D18*26),IF(E18="Q",SUM(D18*4),IF(E18="W",SUM((D18/7)*365),IF(E18="M",SUM(D18*12),IF(E18="Y",SUM(D18),""))))))</f>
      </c>
      <c r="G18" s="6"/>
      <c r="H18" s="156">
        <f>IF(G18="P",SUM(F18),"")</f>
      </c>
      <c r="I18" s="156">
        <f>IF(G18="i",SUM((B18/(B18+C18))*F18),"")</f>
      </c>
      <c r="J18" s="156">
        <f>IF(G18="i",SUM((C18/(C18+B18))*F18),"")</f>
      </c>
      <c r="K18" s="157">
        <f>IF(G18="b",SUM(F18),"")</f>
      </c>
    </row>
    <row r="19" spans="1:11" s="139" customFormat="1" ht="21.75" customHeight="1">
      <c r="A19" s="12" t="s">
        <v>128</v>
      </c>
      <c r="B19" s="13"/>
      <c r="C19" s="1"/>
      <c r="D19" s="155">
        <f>IF(AND(ISBLANK(B19),ISBLANK(C19)),"",SUM(C19+B19))</f>
      </c>
      <c r="E19" s="5"/>
      <c r="F19" s="156">
        <f>IF(E19="d",SUM(D19*365),IF(E19="F",SUM(D19*26),IF(E19="Q",SUM(D19*4),IF(E19="W",SUM((D19/7)*365),IF(E19="M",SUM(D19*12),IF(E19="Y",SUM(D19),""))))))</f>
      </c>
      <c r="G19" s="6"/>
      <c r="H19" s="156">
        <f>IF(G19="P",SUM(F19),"")</f>
      </c>
      <c r="I19" s="156">
        <f>IF(G19="i",SUM((B19/(B19+C19))*F19),"")</f>
      </c>
      <c r="J19" s="156">
        <f>IF(G19="i",SUM((C19/(C19+B19))*F19),"")</f>
      </c>
      <c r="K19" s="157">
        <f>IF(G19="b",SUM(F19),"")</f>
      </c>
    </row>
    <row r="20" spans="1:11" s="139" customFormat="1" ht="19.5" customHeight="1">
      <c r="A20" s="7" t="s">
        <v>51</v>
      </c>
      <c r="B20" s="2"/>
      <c r="C20" s="2"/>
      <c r="D20" s="140">
        <f>IF(AND(ISBLANK(B20),ISBLANK(C20)),"",SUM(C20+B20))</f>
      </c>
      <c r="E20" s="8"/>
      <c r="F20" s="141">
        <f>IF(E20="d",SUM(D20*365),IF(E20="F",SUM(D20*26),IF(E20="Q",SUM(D20*4),IF(E20="W",SUM((D20/7)*365),IF(E20="M",SUM(D20*12),IF(E20="Y",SUM(D20),""))))))</f>
      </c>
      <c r="G20" s="9"/>
      <c r="H20" s="141">
        <f>IF(G20="P",SUM(F20),"")</f>
      </c>
      <c r="I20" s="141">
        <f>IF(G20="i",SUM((B20/(B20+C20))*F20),"")</f>
      </c>
      <c r="J20" s="141">
        <f>IF(G20="i",SUM((C20/(C20+B20))*F20),"")</f>
      </c>
      <c r="K20" s="142">
        <f>IF(G20="b",SUM(F20),"")</f>
      </c>
    </row>
    <row r="21" spans="1:11" s="139" customFormat="1" ht="19.5" customHeight="1">
      <c r="A21" s="7" t="s">
        <v>51</v>
      </c>
      <c r="B21" s="2"/>
      <c r="C21" s="2"/>
      <c r="D21" s="140">
        <f>IF(AND(ISBLANK(B21),ISBLANK(C21)),"",SUM(C21+B21))</f>
      </c>
      <c r="E21" s="8"/>
      <c r="F21" s="141">
        <f>IF(E21="d",SUM(D21*365),IF(E21="F",SUM(D21*26),IF(E21="Q",SUM(D21*4),IF(E21="W",SUM((D21/7)*365),IF(E21="M",SUM(D21*12),IF(E21="Y",SUM(D21),""))))))</f>
      </c>
      <c r="G21" s="9"/>
      <c r="H21" s="141">
        <f>IF(G21="P",SUM(F21),"")</f>
      </c>
      <c r="I21" s="141">
        <f>IF(G21="i",SUM((B21/(B21+C21))*F21),"")</f>
      </c>
      <c r="J21" s="141">
        <f>IF(G21="i",SUM((C21/(C21+B21))*F21),"")</f>
      </c>
      <c r="K21" s="142">
        <f>IF(G21="b",SUM(F21),"")</f>
      </c>
    </row>
    <row r="22" spans="1:11" s="139" customFormat="1" ht="19.5" customHeight="1" thickBot="1">
      <c r="A22" s="10" t="s">
        <v>51</v>
      </c>
      <c r="B22" s="13"/>
      <c r="C22" s="1"/>
      <c r="D22" s="155">
        <f>IF(AND(ISBLANK(B22),ISBLANK(C22)),"",SUM(C22+B22))</f>
      </c>
      <c r="E22" s="5"/>
      <c r="F22" s="156">
        <f>IF(E22="d",SUM(D22*365),IF(E22="F",SUM(D22*26),IF(E22="Q",SUM(D22*4),IF(E22="W",SUM((D22/7)*365),IF(E22="M",SUM(D22*12),IF(E22="Y",SUM(D22),""))))))</f>
      </c>
      <c r="G22" s="6"/>
      <c r="H22" s="156">
        <f>IF(G22="P",SUM(F22),"")</f>
      </c>
      <c r="I22" s="156">
        <f>IF(G22="i",SUM((B22/(B22+C22))*F22),"")</f>
      </c>
      <c r="J22" s="156">
        <f>IF(G22="i",SUM((C22/(C22+B22))*F22),"")</f>
      </c>
      <c r="K22" s="157">
        <f>IF(G22="b",SUM(F22),"")</f>
      </c>
    </row>
    <row r="23" spans="1:11" ht="18" customHeight="1" thickBot="1" thickTop="1">
      <c r="A23" s="143" t="s">
        <v>163</v>
      </c>
      <c r="B23" s="144"/>
      <c r="C23" s="144"/>
      <c r="D23" s="145"/>
      <c r="E23" s="146"/>
      <c r="F23" s="147">
        <f>SUM(F18:F22)</f>
        <v>0</v>
      </c>
      <c r="G23" s="148"/>
      <c r="H23" s="147">
        <f>SUM(H18:H22)</f>
        <v>0</v>
      </c>
      <c r="I23" s="147">
        <f>SUM(I18:I22)</f>
        <v>0</v>
      </c>
      <c r="J23" s="147">
        <f>SUM(J18:J22)</f>
        <v>0</v>
      </c>
      <c r="K23" s="149">
        <f>SUM(K18:K22)</f>
        <v>0</v>
      </c>
    </row>
    <row r="24" spans="1:11" s="183" customFormat="1" ht="13.5" customHeight="1">
      <c r="A24" s="182" t="s">
        <v>99</v>
      </c>
      <c r="B24" s="172"/>
      <c r="C24" s="172"/>
      <c r="D24" s="173"/>
      <c r="E24" s="164"/>
      <c r="F24" s="174"/>
      <c r="G24" s="166"/>
      <c r="H24" s="174"/>
      <c r="I24" s="174"/>
      <c r="J24" s="174"/>
      <c r="K24" s="175"/>
    </row>
    <row r="25" spans="1:11" s="139" customFormat="1" ht="21.75" customHeight="1">
      <c r="A25" s="12" t="s">
        <v>30</v>
      </c>
      <c r="B25" s="13"/>
      <c r="C25" s="1"/>
      <c r="D25" s="155">
        <f aca="true" t="shared" si="6" ref="D25:D36">IF(AND(ISBLANK(B25),ISBLANK(C25)),"",SUM(C25+B25))</f>
      </c>
      <c r="E25" s="5"/>
      <c r="F25" s="156">
        <f aca="true" t="shared" si="7" ref="F25:F36">IF(E25="d",SUM(D25*365),IF(E25="F",SUM(D25*26),IF(E25="Q",SUM(D25*4),IF(E25="W",SUM((D25/7)*365),IF(E25="M",SUM(D25*12),IF(E25="Y",SUM(D25),""))))))</f>
      </c>
      <c r="G25" s="6"/>
      <c r="H25" s="156">
        <f aca="true" t="shared" si="8" ref="H25:H36">IF(G25="P",SUM(F25),"")</f>
      </c>
      <c r="I25" s="156">
        <f aca="true" t="shared" si="9" ref="I25:I36">IF(G25="i",SUM((B25/(B25+C25))*F25),"")</f>
      </c>
      <c r="J25" s="156">
        <f aca="true" t="shared" si="10" ref="J25:J36">IF(G25="i",SUM((C25/(C25+B25))*F25),"")</f>
      </c>
      <c r="K25" s="157">
        <f aca="true" t="shared" si="11" ref="K25:K36">IF(G25="b",SUM(F25),"")</f>
      </c>
    </row>
    <row r="26" spans="1:11" s="139" customFormat="1" ht="21.75" customHeight="1">
      <c r="A26" s="12" t="s">
        <v>105</v>
      </c>
      <c r="B26" s="13"/>
      <c r="C26" s="1"/>
      <c r="D26" s="155">
        <f t="shared" si="6"/>
      </c>
      <c r="E26" s="5"/>
      <c r="F26" s="156">
        <f t="shared" si="7"/>
      </c>
      <c r="G26" s="6"/>
      <c r="H26" s="156">
        <f t="shared" si="8"/>
      </c>
      <c r="I26" s="156">
        <f t="shared" si="9"/>
      </c>
      <c r="J26" s="156">
        <f t="shared" si="10"/>
      </c>
      <c r="K26" s="157">
        <f t="shared" si="11"/>
      </c>
    </row>
    <row r="27" spans="1:11" s="139" customFormat="1" ht="21.75" customHeight="1">
      <c r="A27" s="12" t="s">
        <v>101</v>
      </c>
      <c r="B27" s="13"/>
      <c r="C27" s="1"/>
      <c r="D27" s="155">
        <f t="shared" si="6"/>
      </c>
      <c r="E27" s="5"/>
      <c r="F27" s="156">
        <f t="shared" si="7"/>
      </c>
      <c r="G27" s="6"/>
      <c r="H27" s="156">
        <f t="shared" si="8"/>
      </c>
      <c r="I27" s="156">
        <f t="shared" si="9"/>
      </c>
      <c r="J27" s="156">
        <f t="shared" si="10"/>
      </c>
      <c r="K27" s="157">
        <f t="shared" si="11"/>
      </c>
    </row>
    <row r="28" spans="1:11" s="139" customFormat="1" ht="21.75" customHeight="1">
      <c r="A28" s="12" t="s">
        <v>102</v>
      </c>
      <c r="B28" s="13"/>
      <c r="C28" s="1"/>
      <c r="D28" s="155">
        <f t="shared" si="6"/>
      </c>
      <c r="E28" s="5"/>
      <c r="F28" s="156">
        <f t="shared" si="7"/>
      </c>
      <c r="G28" s="6"/>
      <c r="H28" s="156">
        <f t="shared" si="8"/>
      </c>
      <c r="I28" s="156">
        <f t="shared" si="9"/>
      </c>
      <c r="J28" s="156">
        <f t="shared" si="10"/>
      </c>
      <c r="K28" s="157">
        <f t="shared" si="11"/>
      </c>
    </row>
    <row r="29" spans="1:11" s="139" customFormat="1" ht="21.75" customHeight="1">
      <c r="A29" s="12" t="s">
        <v>104</v>
      </c>
      <c r="B29" s="13"/>
      <c r="C29" s="1"/>
      <c r="D29" s="155">
        <f t="shared" si="6"/>
      </c>
      <c r="E29" s="5"/>
      <c r="F29" s="156">
        <f t="shared" si="7"/>
      </c>
      <c r="G29" s="6"/>
      <c r="H29" s="156">
        <f t="shared" si="8"/>
      </c>
      <c r="I29" s="156">
        <f t="shared" si="9"/>
      </c>
      <c r="J29" s="156">
        <f t="shared" si="10"/>
      </c>
      <c r="K29" s="157">
        <f t="shared" si="11"/>
      </c>
    </row>
    <row r="30" spans="1:11" s="139" customFormat="1" ht="21.75" customHeight="1">
      <c r="A30" s="12" t="s">
        <v>103</v>
      </c>
      <c r="B30" s="13"/>
      <c r="C30" s="1"/>
      <c r="D30" s="155">
        <f t="shared" si="6"/>
      </c>
      <c r="E30" s="5"/>
      <c r="F30" s="156">
        <f t="shared" si="7"/>
      </c>
      <c r="G30" s="6"/>
      <c r="H30" s="156">
        <f t="shared" si="8"/>
      </c>
      <c r="I30" s="156">
        <f t="shared" si="9"/>
      </c>
      <c r="J30" s="156">
        <f t="shared" si="10"/>
      </c>
      <c r="K30" s="157">
        <f t="shared" si="11"/>
      </c>
    </row>
    <row r="31" spans="1:11" s="139" customFormat="1" ht="21.75" customHeight="1">
      <c r="A31" s="7" t="s">
        <v>51</v>
      </c>
      <c r="B31" s="15"/>
      <c r="C31" s="2"/>
      <c r="D31" s="158">
        <f>IF(AND(ISBLANK(B31),ISBLANK(C31)),"",SUM(C31+B31))</f>
      </c>
      <c r="E31" s="8"/>
      <c r="F31" s="159">
        <f>IF(E31="d",SUM(D31*365),IF(E31="F",SUM(D31*26),IF(E31="Q",SUM(D31*4),IF(E31="W",SUM((D31/7)*365),IF(E31="M",SUM(D31*12),IF(E31="Y",SUM(D31),""))))))</f>
      </c>
      <c r="G31" s="9"/>
      <c r="H31" s="159">
        <f>IF(G31="P",SUM(F31),"")</f>
      </c>
      <c r="I31" s="159">
        <f>IF(G31="i",SUM((B31/(B31+C31))*F31),"")</f>
      </c>
      <c r="J31" s="159">
        <f>IF(G31="i",SUM((C31/(C31+B31))*F31),"")</f>
      </c>
      <c r="K31" s="160">
        <f>IF(G31="b",SUM(F31),"")</f>
      </c>
    </row>
    <row r="32" spans="1:11" s="139" customFormat="1" ht="19.5" customHeight="1">
      <c r="A32" s="7" t="s">
        <v>51</v>
      </c>
      <c r="B32" s="15"/>
      <c r="C32" s="2"/>
      <c r="D32" s="158">
        <f>IF(AND(ISBLANK(B32),ISBLANK(C32)),"",SUM(C32+B32))</f>
      </c>
      <c r="E32" s="8"/>
      <c r="F32" s="159">
        <f>IF(E32="d",SUM(D32*365),IF(E32="F",SUM(D32*26),IF(E32="Q",SUM(D32*4),IF(E32="W",SUM((D32/7)*365),IF(E32="M",SUM(D32*12),IF(E32="Y",SUM(D32),""))))))</f>
      </c>
      <c r="G32" s="9"/>
      <c r="H32" s="159">
        <f>IF(G32="P",SUM(F32),"")</f>
      </c>
      <c r="I32" s="159">
        <f>IF(G32="i",SUM((B32/(B32+C32))*F32),"")</f>
      </c>
      <c r="J32" s="159">
        <f>IF(G32="i",SUM((C32/(C32+B32))*F32),"")</f>
      </c>
      <c r="K32" s="160">
        <f>IF(G32="b",SUM(F32),"")</f>
      </c>
    </row>
    <row r="33" spans="1:11" s="139" customFormat="1" ht="19.5" customHeight="1">
      <c r="A33" s="7" t="s">
        <v>51</v>
      </c>
      <c r="B33" s="15"/>
      <c r="C33" s="2"/>
      <c r="D33" s="158">
        <f>IF(AND(ISBLANK(B33),ISBLANK(C33)),"",SUM(C33+B33))</f>
      </c>
      <c r="E33" s="8"/>
      <c r="F33" s="159">
        <f>IF(E33="d",SUM(D33*365),IF(E33="F",SUM(D33*26),IF(E33="Q",SUM(D33*4),IF(E33="W",SUM((D33/7)*365),IF(E33="M",SUM(D33*12),IF(E33="Y",SUM(D33),""))))))</f>
      </c>
      <c r="G33" s="9"/>
      <c r="H33" s="159">
        <f>IF(G33="P",SUM(F33),"")</f>
      </c>
      <c r="I33" s="159">
        <f>IF(G33="i",SUM((B33/(B33+C33))*F33),"")</f>
      </c>
      <c r="J33" s="159">
        <f>IF(G33="i",SUM((C33/(C33+B33))*F33),"")</f>
      </c>
      <c r="K33" s="160">
        <f>IF(G33="b",SUM(F33),"")</f>
      </c>
    </row>
    <row r="34" spans="1:11" s="139" customFormat="1" ht="19.5" customHeight="1">
      <c r="A34" s="7" t="s">
        <v>51</v>
      </c>
      <c r="B34" s="15"/>
      <c r="C34" s="2"/>
      <c r="D34" s="158">
        <f>IF(AND(ISBLANK(B34),ISBLANK(C34)),"",SUM(C34+B34))</f>
      </c>
      <c r="E34" s="8"/>
      <c r="F34" s="159">
        <f>IF(E34="d",SUM(D34*365),IF(E34="F",SUM(D34*26),IF(E34="Q",SUM(D34*4),IF(E34="W",SUM((D34/7)*365),IF(E34="M",SUM(D34*12),IF(E34="Y",SUM(D34),""))))))</f>
      </c>
      <c r="G34" s="9"/>
      <c r="H34" s="159">
        <f>IF(G34="P",SUM(F34),"")</f>
      </c>
      <c r="I34" s="159">
        <f>IF(G34="i",SUM((B34/(B34+C34))*F34),"")</f>
      </c>
      <c r="J34" s="159">
        <f>IF(G34="i",SUM((C34/(C34+B34))*F34),"")</f>
      </c>
      <c r="K34" s="160">
        <f>IF(G34="b",SUM(F34),"")</f>
      </c>
    </row>
    <row r="35" spans="1:11" s="139" customFormat="1" ht="21.75" customHeight="1">
      <c r="A35" s="7" t="s">
        <v>51</v>
      </c>
      <c r="B35" s="15"/>
      <c r="C35" s="2"/>
      <c r="D35" s="158">
        <f t="shared" si="6"/>
      </c>
      <c r="E35" s="8"/>
      <c r="F35" s="159">
        <f t="shared" si="7"/>
      </c>
      <c r="G35" s="9"/>
      <c r="H35" s="159">
        <f t="shared" si="8"/>
      </c>
      <c r="I35" s="159">
        <f t="shared" si="9"/>
      </c>
      <c r="J35" s="159">
        <f t="shared" si="10"/>
      </c>
      <c r="K35" s="160">
        <f t="shared" si="11"/>
      </c>
    </row>
    <row r="36" spans="1:11" s="139" customFormat="1" ht="21.75" customHeight="1" thickBot="1">
      <c r="A36" s="7" t="s">
        <v>51</v>
      </c>
      <c r="B36" s="15"/>
      <c r="C36" s="2"/>
      <c r="D36" s="158">
        <f t="shared" si="6"/>
      </c>
      <c r="E36" s="8"/>
      <c r="F36" s="159">
        <f t="shared" si="7"/>
      </c>
      <c r="G36" s="9"/>
      <c r="H36" s="159">
        <f t="shared" si="8"/>
      </c>
      <c r="I36" s="159">
        <f t="shared" si="9"/>
      </c>
      <c r="J36" s="159">
        <f t="shared" si="10"/>
      </c>
      <c r="K36" s="160">
        <f t="shared" si="11"/>
      </c>
    </row>
    <row r="37" spans="1:11" ht="18" customHeight="1" thickTop="1">
      <c r="A37" s="143" t="s">
        <v>164</v>
      </c>
      <c r="B37" s="144"/>
      <c r="C37" s="144"/>
      <c r="D37" s="145"/>
      <c r="E37" s="146"/>
      <c r="F37" s="147">
        <f>SUM(F25:F36)</f>
        <v>0</v>
      </c>
      <c r="G37" s="148"/>
      <c r="H37" s="147">
        <f>SUM(H25:H36)</f>
        <v>0</v>
      </c>
      <c r="I37" s="147">
        <f>SUM(I25:I36)</f>
        <v>0</v>
      </c>
      <c r="J37" s="147">
        <f>SUM(J25:J36)</f>
        <v>0</v>
      </c>
      <c r="K37" s="149">
        <f>SUM(K25:K36)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E4:E15 E18:E22 E25:E36">
      <formula1>"D,W,F,M,Q,Y"</formula1>
    </dataValidation>
    <dataValidation type="list" allowBlank="1" showInputMessage="1" showErrorMessage="1" sqref="G4:G15 G18:G22 G25:G36">
      <formula1>"P,I,B"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B4" sqref="B4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34" t="s">
        <v>180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118"/>
      <c r="B2" s="119" t="s">
        <v>57</v>
      </c>
      <c r="C2" s="119" t="s">
        <v>58</v>
      </c>
      <c r="D2" s="120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ht="13.5" customHeight="1">
      <c r="A3" s="11" t="s">
        <v>91</v>
      </c>
      <c r="B3" s="176"/>
      <c r="C3" s="176"/>
      <c r="D3" s="177"/>
      <c r="E3" s="178"/>
      <c r="F3" s="179"/>
      <c r="G3" s="180"/>
      <c r="H3" s="179"/>
      <c r="I3" s="179"/>
      <c r="J3" s="179"/>
      <c r="K3" s="181"/>
    </row>
    <row r="4" spans="1:11" s="139" customFormat="1" ht="21.75" customHeight="1" thickBot="1">
      <c r="A4" s="14" t="s">
        <v>6</v>
      </c>
      <c r="B4" s="2"/>
      <c r="C4" s="2"/>
      <c r="D4" s="140">
        <f>IF(AND(ISBLANK(B4),ISBLANK(C4)),"",SUM(C4+B4))</f>
      </c>
      <c r="E4" s="8"/>
      <c r="F4" s="141">
        <f>IF(E4="d",SUM(D4*365),IF(E4="F",SUM(D4*26),IF(E4="Q",SUM(D4*4),IF(E4="W",SUM((D4/7)*365),IF(E4="M",SUM(D4*12),IF(E4="Y",SUM(D4),""))))))</f>
      </c>
      <c r="G4" s="9"/>
      <c r="H4" s="141">
        <f>IF(G4="P",SUM(F4),"")</f>
      </c>
      <c r="I4" s="141">
        <f>IF(G4="i",SUM((B4/(B4+C4))*F4),"")</f>
      </c>
      <c r="J4" s="141">
        <f>IF(G4="i",SUM((C4/(C4+B4))*F4),"")</f>
      </c>
      <c r="K4" s="142">
        <f>IF(G4="b",SUM(F4),"")</f>
      </c>
    </row>
    <row r="5" spans="1:11" s="183" customFormat="1" ht="13.5" customHeight="1">
      <c r="A5" s="185" t="s">
        <v>139</v>
      </c>
      <c r="B5" s="172"/>
      <c r="C5" s="172"/>
      <c r="D5" s="173"/>
      <c r="E5" s="164"/>
      <c r="F5" s="174"/>
      <c r="G5" s="166"/>
      <c r="H5" s="174"/>
      <c r="I5" s="174"/>
      <c r="J5" s="174"/>
      <c r="K5" s="175"/>
    </row>
    <row r="6" spans="1:11" s="139" customFormat="1" ht="21.75" customHeight="1">
      <c r="A6" s="12" t="s">
        <v>107</v>
      </c>
      <c r="B6" s="1"/>
      <c r="C6" s="1"/>
      <c r="D6" s="155">
        <f aca="true" t="shared" si="0" ref="D6:D14">IF(AND(ISBLANK(B6),ISBLANK(C6)),"",SUM(C6+B6))</f>
      </c>
      <c r="E6" s="5"/>
      <c r="F6" s="156">
        <f aca="true" t="shared" si="1" ref="F6:F14">IF(E6="d",SUM(D6*365),IF(E6="F",SUM(D6*26),IF(E6="Q",SUM(D6*4),IF(E6="W",SUM((D6/7)*365),IF(E6="M",SUM(D6*12),IF(E6="Y",SUM(D6),""))))))</f>
      </c>
      <c r="G6" s="6"/>
      <c r="H6" s="156">
        <f aca="true" t="shared" si="2" ref="H6:H14">IF(G6="P",SUM(F6),"")</f>
      </c>
      <c r="I6" s="156">
        <f aca="true" t="shared" si="3" ref="I6:I14">IF(G6="i",SUM((B6/(B6+C6))*F6),"")</f>
      </c>
      <c r="J6" s="156">
        <f aca="true" t="shared" si="4" ref="J6:J14">IF(G6="i",SUM((C6/(C6+B6))*F6),"")</f>
      </c>
      <c r="K6" s="157">
        <f aca="true" t="shared" si="5" ref="K6:K14">IF(G6="b",SUM(F6),"")</f>
      </c>
    </row>
    <row r="7" spans="1:11" s="139" customFormat="1" ht="21.75" customHeight="1">
      <c r="A7" s="12" t="s">
        <v>108</v>
      </c>
      <c r="B7" s="1"/>
      <c r="C7" s="1"/>
      <c r="D7" s="155">
        <f t="shared" si="0"/>
      </c>
      <c r="E7" s="5"/>
      <c r="F7" s="156">
        <f t="shared" si="1"/>
      </c>
      <c r="G7" s="6"/>
      <c r="H7" s="156">
        <f t="shared" si="2"/>
      </c>
      <c r="I7" s="156">
        <f t="shared" si="3"/>
      </c>
      <c r="J7" s="156">
        <f t="shared" si="4"/>
      </c>
      <c r="K7" s="157">
        <f t="shared" si="5"/>
      </c>
    </row>
    <row r="8" spans="1:11" s="139" customFormat="1" ht="21.75" customHeight="1">
      <c r="A8" s="12" t="s">
        <v>7</v>
      </c>
      <c r="B8" s="1"/>
      <c r="C8" s="1"/>
      <c r="D8" s="155">
        <f t="shared" si="0"/>
      </c>
      <c r="E8" s="5"/>
      <c r="F8" s="156">
        <f t="shared" si="1"/>
      </c>
      <c r="G8" s="6"/>
      <c r="H8" s="156">
        <f t="shared" si="2"/>
      </c>
      <c r="I8" s="156">
        <f t="shared" si="3"/>
      </c>
      <c r="J8" s="156">
        <f t="shared" si="4"/>
      </c>
      <c r="K8" s="157">
        <f t="shared" si="5"/>
      </c>
    </row>
    <row r="9" spans="1:11" s="139" customFormat="1" ht="21.75" customHeight="1">
      <c r="A9" s="12" t="s">
        <v>41</v>
      </c>
      <c r="B9" s="1"/>
      <c r="C9" s="1"/>
      <c r="D9" s="155">
        <f t="shared" si="0"/>
      </c>
      <c r="E9" s="5"/>
      <c r="F9" s="156">
        <f t="shared" si="1"/>
      </c>
      <c r="G9" s="6"/>
      <c r="H9" s="156">
        <f t="shared" si="2"/>
      </c>
      <c r="I9" s="156">
        <f t="shared" si="3"/>
      </c>
      <c r="J9" s="156">
        <f t="shared" si="4"/>
      </c>
      <c r="K9" s="157">
        <f t="shared" si="5"/>
      </c>
    </row>
    <row r="10" spans="1:11" s="139" customFormat="1" ht="21.75" customHeight="1">
      <c r="A10" s="12" t="s">
        <v>8</v>
      </c>
      <c r="B10" s="1"/>
      <c r="C10" s="1"/>
      <c r="D10" s="155">
        <f t="shared" si="0"/>
      </c>
      <c r="E10" s="5"/>
      <c r="F10" s="156">
        <f t="shared" si="1"/>
      </c>
      <c r="G10" s="6"/>
      <c r="H10" s="156">
        <f t="shared" si="2"/>
      </c>
      <c r="I10" s="156">
        <f t="shared" si="3"/>
      </c>
      <c r="J10" s="156">
        <f t="shared" si="4"/>
      </c>
      <c r="K10" s="157">
        <f t="shared" si="5"/>
      </c>
    </row>
    <row r="11" spans="1:11" s="139" customFormat="1" ht="21.75" customHeight="1">
      <c r="A11" s="12" t="s">
        <v>9</v>
      </c>
      <c r="B11" s="1"/>
      <c r="C11" s="1"/>
      <c r="D11" s="155">
        <f t="shared" si="0"/>
      </c>
      <c r="E11" s="5"/>
      <c r="F11" s="156">
        <f t="shared" si="1"/>
      </c>
      <c r="G11" s="6"/>
      <c r="H11" s="156">
        <f t="shared" si="2"/>
      </c>
      <c r="I11" s="156">
        <f t="shared" si="3"/>
      </c>
      <c r="J11" s="156">
        <f t="shared" si="4"/>
      </c>
      <c r="K11" s="157">
        <f t="shared" si="5"/>
      </c>
    </row>
    <row r="12" spans="1:11" s="139" customFormat="1" ht="21.75" customHeight="1">
      <c r="A12" s="14" t="s">
        <v>10</v>
      </c>
      <c r="B12" s="2"/>
      <c r="C12" s="2"/>
      <c r="D12" s="158">
        <f t="shared" si="0"/>
      </c>
      <c r="E12" s="8"/>
      <c r="F12" s="159">
        <f t="shared" si="1"/>
      </c>
      <c r="G12" s="9"/>
      <c r="H12" s="159">
        <f t="shared" si="2"/>
      </c>
      <c r="I12" s="159">
        <f t="shared" si="3"/>
      </c>
      <c r="J12" s="159">
        <f t="shared" si="4"/>
      </c>
      <c r="K12" s="160">
        <f t="shared" si="5"/>
      </c>
    </row>
    <row r="13" spans="1:11" s="139" customFormat="1" ht="21.75" customHeight="1">
      <c r="A13" s="7" t="s">
        <v>51</v>
      </c>
      <c r="B13" s="2"/>
      <c r="C13" s="2"/>
      <c r="D13" s="140">
        <f t="shared" si="0"/>
      </c>
      <c r="E13" s="8"/>
      <c r="F13" s="141">
        <f t="shared" si="1"/>
      </c>
      <c r="G13" s="9"/>
      <c r="H13" s="141">
        <f t="shared" si="2"/>
      </c>
      <c r="I13" s="141">
        <f t="shared" si="3"/>
      </c>
      <c r="J13" s="141">
        <f t="shared" si="4"/>
      </c>
      <c r="K13" s="142">
        <f t="shared" si="5"/>
      </c>
    </row>
    <row r="14" spans="1:11" s="139" customFormat="1" ht="21.75" customHeight="1">
      <c r="A14" s="7" t="s">
        <v>51</v>
      </c>
      <c r="B14" s="2"/>
      <c r="C14" s="2"/>
      <c r="D14" s="140">
        <f t="shared" si="0"/>
      </c>
      <c r="E14" s="8"/>
      <c r="F14" s="141">
        <f t="shared" si="1"/>
      </c>
      <c r="G14" s="9"/>
      <c r="H14" s="141">
        <f t="shared" si="2"/>
      </c>
      <c r="I14" s="141">
        <f t="shared" si="3"/>
      </c>
      <c r="J14" s="141">
        <f t="shared" si="4"/>
      </c>
      <c r="K14" s="142">
        <f t="shared" si="5"/>
      </c>
    </row>
    <row r="15" spans="1:11" s="139" customFormat="1" ht="21.75" customHeight="1" thickBot="1">
      <c r="A15" s="7" t="s">
        <v>51</v>
      </c>
      <c r="B15" s="2"/>
      <c r="C15" s="2"/>
      <c r="D15" s="140">
        <f>IF(AND(ISBLANK(B15),ISBLANK(C15)),"",SUM(C15+B15))</f>
      </c>
      <c r="E15" s="8"/>
      <c r="F15" s="141">
        <f>IF(E15="d",SUM(D15*365),IF(E15="F",SUM(D15*26),IF(E15="Q",SUM(D15*4),IF(E15="W",SUM((D15/7)*365),IF(E15="M",SUM(D15*12),IF(E15="Y",SUM(D15),""))))))</f>
      </c>
      <c r="G15" s="9"/>
      <c r="H15" s="141">
        <f>IF(G15="P",SUM(F15),"")</f>
      </c>
      <c r="I15" s="141">
        <f>IF(G15="i",SUM((B15/(B15+C15))*F15),"")</f>
      </c>
      <c r="J15" s="141">
        <f>IF(G15="i",SUM((C15/(C15+B15))*F15),"")</f>
      </c>
      <c r="K15" s="142">
        <f>IF(G15="b",SUM(F15),"")</f>
      </c>
    </row>
    <row r="16" spans="1:11" ht="19.5" customHeight="1" thickBot="1" thickTop="1">
      <c r="A16" s="143" t="s">
        <v>159</v>
      </c>
      <c r="B16" s="144"/>
      <c r="C16" s="144"/>
      <c r="D16" s="145"/>
      <c r="E16" s="146"/>
      <c r="F16" s="147">
        <f>SUM(F4:F15)</f>
        <v>0</v>
      </c>
      <c r="G16" s="148"/>
      <c r="H16" s="147">
        <f>SUM(H4:H15)</f>
        <v>0</v>
      </c>
      <c r="I16" s="147">
        <f>SUM(I4:I15)</f>
        <v>0</v>
      </c>
      <c r="J16" s="147">
        <f>SUM(J4:J15)</f>
        <v>0</v>
      </c>
      <c r="K16" s="149">
        <f>SUM(K4:K15)</f>
        <v>0</v>
      </c>
    </row>
    <row r="17" spans="1:11" s="139" customFormat="1" ht="13.5" customHeight="1">
      <c r="A17" s="161" t="s">
        <v>140</v>
      </c>
      <c r="B17" s="162"/>
      <c r="C17" s="162"/>
      <c r="D17" s="163"/>
      <c r="E17" s="164"/>
      <c r="F17" s="165"/>
      <c r="G17" s="166"/>
      <c r="H17" s="165"/>
      <c r="I17" s="165"/>
      <c r="J17" s="165"/>
      <c r="K17" s="167"/>
    </row>
    <row r="18" spans="1:11" s="139" customFormat="1" ht="21.75" customHeight="1">
      <c r="A18" s="12" t="s">
        <v>107</v>
      </c>
      <c r="B18" s="1"/>
      <c r="C18" s="1"/>
      <c r="D18" s="155">
        <f aca="true" t="shared" si="6" ref="D18:D29">IF(AND(ISBLANK(B18),ISBLANK(C18)),"",SUM(C18+B18))</f>
      </c>
      <c r="E18" s="5"/>
      <c r="F18" s="156">
        <f aca="true" t="shared" si="7" ref="F18:F29">IF(E18="d",SUM(D18*365),IF(E18="F",SUM(D18*26),IF(E18="Q",SUM(D18*4),IF(E18="W",SUM((D18/7)*365),IF(E18="M",SUM(D18*12),IF(E18="Y",SUM(D18),""))))))</f>
      </c>
      <c r="G18" s="6"/>
      <c r="H18" s="156">
        <f aca="true" t="shared" si="8" ref="H18:H29">IF(G18="P",SUM(F18),"")</f>
      </c>
      <c r="I18" s="156">
        <f aca="true" t="shared" si="9" ref="I18:I29">IF(G18="i",SUM((B18/(B18+C18))*F18),"")</f>
      </c>
      <c r="J18" s="156">
        <f aca="true" t="shared" si="10" ref="J18:J29">IF(G18="i",SUM((C18/(C18+B18))*F18),"")</f>
      </c>
      <c r="K18" s="157">
        <f aca="true" t="shared" si="11" ref="K18:K29">IF(G18="b",SUM(F18),"")</f>
      </c>
    </row>
    <row r="19" spans="1:11" s="139" customFormat="1" ht="21.75" customHeight="1">
      <c r="A19" s="12" t="s">
        <v>145</v>
      </c>
      <c r="B19" s="1"/>
      <c r="C19" s="1"/>
      <c r="D19" s="155">
        <f t="shared" si="6"/>
      </c>
      <c r="E19" s="5"/>
      <c r="F19" s="156">
        <f t="shared" si="7"/>
      </c>
      <c r="G19" s="6"/>
      <c r="H19" s="156">
        <f t="shared" si="8"/>
      </c>
      <c r="I19" s="156">
        <f t="shared" si="9"/>
      </c>
      <c r="J19" s="156">
        <f t="shared" si="10"/>
      </c>
      <c r="K19" s="157">
        <f t="shared" si="11"/>
      </c>
    </row>
    <row r="20" spans="1:11" s="139" customFormat="1" ht="21.75" customHeight="1">
      <c r="A20" s="12" t="s">
        <v>7</v>
      </c>
      <c r="B20" s="1"/>
      <c r="C20" s="1"/>
      <c r="D20" s="155">
        <f t="shared" si="6"/>
      </c>
      <c r="E20" s="5"/>
      <c r="F20" s="156">
        <f t="shared" si="7"/>
      </c>
      <c r="G20" s="6"/>
      <c r="H20" s="156">
        <f t="shared" si="8"/>
      </c>
      <c r="I20" s="156">
        <f t="shared" si="9"/>
      </c>
      <c r="J20" s="156">
        <f t="shared" si="10"/>
      </c>
      <c r="K20" s="157">
        <f t="shared" si="11"/>
      </c>
    </row>
    <row r="21" spans="1:11" s="139" customFormat="1" ht="21.75" customHeight="1">
      <c r="A21" s="12" t="s">
        <v>41</v>
      </c>
      <c r="B21" s="1"/>
      <c r="C21" s="1"/>
      <c r="D21" s="155">
        <f t="shared" si="6"/>
      </c>
      <c r="E21" s="5"/>
      <c r="F21" s="156">
        <f t="shared" si="7"/>
      </c>
      <c r="G21" s="6"/>
      <c r="H21" s="156">
        <f t="shared" si="8"/>
      </c>
      <c r="I21" s="156">
        <f t="shared" si="9"/>
      </c>
      <c r="J21" s="156">
        <f t="shared" si="10"/>
      </c>
      <c r="K21" s="157">
        <f t="shared" si="11"/>
      </c>
    </row>
    <row r="22" spans="1:11" s="139" customFormat="1" ht="21.75" customHeight="1">
      <c r="A22" s="12" t="s">
        <v>142</v>
      </c>
      <c r="B22" s="1"/>
      <c r="C22" s="1"/>
      <c r="D22" s="155">
        <f t="shared" si="6"/>
      </c>
      <c r="E22" s="5"/>
      <c r="F22" s="156">
        <f t="shared" si="7"/>
      </c>
      <c r="G22" s="6"/>
      <c r="H22" s="156">
        <f t="shared" si="8"/>
      </c>
      <c r="I22" s="156">
        <f t="shared" si="9"/>
      </c>
      <c r="J22" s="156">
        <f t="shared" si="10"/>
      </c>
      <c r="K22" s="157">
        <f t="shared" si="11"/>
      </c>
    </row>
    <row r="23" spans="1:11" s="139" customFormat="1" ht="21.75" customHeight="1">
      <c r="A23" s="12" t="s">
        <v>143</v>
      </c>
      <c r="B23" s="1"/>
      <c r="C23" s="1"/>
      <c r="D23" s="155">
        <f t="shared" si="6"/>
      </c>
      <c r="E23" s="5"/>
      <c r="F23" s="156">
        <f t="shared" si="7"/>
      </c>
      <c r="G23" s="6"/>
      <c r="H23" s="156">
        <f t="shared" si="8"/>
      </c>
      <c r="I23" s="156">
        <f t="shared" si="9"/>
      </c>
      <c r="J23" s="156">
        <f t="shared" si="10"/>
      </c>
      <c r="K23" s="157">
        <f t="shared" si="11"/>
      </c>
    </row>
    <row r="24" spans="1:11" s="139" customFormat="1" ht="21.75" customHeight="1">
      <c r="A24" s="12" t="s">
        <v>144</v>
      </c>
      <c r="B24" s="1"/>
      <c r="C24" s="1"/>
      <c r="D24" s="155">
        <f>IF(AND(ISBLANK(B24),ISBLANK(C24)),"",SUM(C24+B24))</f>
      </c>
      <c r="E24" s="5"/>
      <c r="F24" s="156">
        <f>IF(E24="d",SUM(D24*365),IF(E24="F",SUM(D24*26),IF(E24="Q",SUM(D24*4),IF(E24="W",SUM((D24/7)*365),IF(E24="M",SUM(D24*12),IF(E24="Y",SUM(D24),""))))))</f>
      </c>
      <c r="G24" s="6"/>
      <c r="H24" s="156">
        <f>IF(G24="P",SUM(F24),"")</f>
      </c>
      <c r="I24" s="156">
        <f>IF(G24="i",SUM((B24/(B24+C24))*F24),"")</f>
      </c>
      <c r="J24" s="156">
        <f>IF(G24="i",SUM((C24/(C24+B24))*F24),"")</f>
      </c>
      <c r="K24" s="157">
        <f>IF(G24="b",SUM(F24),"")</f>
      </c>
    </row>
    <row r="25" spans="1:11" s="139" customFormat="1" ht="21.75" customHeight="1">
      <c r="A25" s="12" t="s">
        <v>146</v>
      </c>
      <c r="B25" s="1"/>
      <c r="C25" s="1"/>
      <c r="D25" s="155">
        <f>IF(AND(ISBLANK(B25),ISBLANK(C25)),"",SUM(C25+B25))</f>
      </c>
      <c r="E25" s="5"/>
      <c r="F25" s="156">
        <f>IF(E25="d",SUM(D25*365),IF(E25="F",SUM(D25*26),IF(E25="Q",SUM(D25*4),IF(E25="W",SUM((D25/7)*365),IF(E25="M",SUM(D25*12),IF(E25="Y",SUM(D25),""))))))</f>
      </c>
      <c r="G25" s="6"/>
      <c r="H25" s="156">
        <f>IF(G25="P",SUM(F25),"")</f>
      </c>
      <c r="I25" s="156">
        <f>IF(G25="i",SUM((B25/(B25+C25))*F25),"")</f>
      </c>
      <c r="J25" s="156">
        <f>IF(G25="i",SUM((C25/(C25+B25))*F25),"")</f>
      </c>
      <c r="K25" s="157">
        <f>IF(G25="b",SUM(F25),"")</f>
      </c>
    </row>
    <row r="26" spans="1:11" s="139" customFormat="1" ht="21.75" customHeight="1">
      <c r="A26" s="12" t="s">
        <v>147</v>
      </c>
      <c r="B26" s="1"/>
      <c r="C26" s="1"/>
      <c r="D26" s="155">
        <f t="shared" si="6"/>
      </c>
      <c r="E26" s="5"/>
      <c r="F26" s="156">
        <f t="shared" si="7"/>
      </c>
      <c r="G26" s="6"/>
      <c r="H26" s="156">
        <f t="shared" si="8"/>
      </c>
      <c r="I26" s="156">
        <f t="shared" si="9"/>
      </c>
      <c r="J26" s="156">
        <f t="shared" si="10"/>
      </c>
      <c r="K26" s="157">
        <f t="shared" si="11"/>
      </c>
    </row>
    <row r="27" spans="1:11" s="139" customFormat="1" ht="21.75" customHeight="1">
      <c r="A27" s="14" t="s">
        <v>148</v>
      </c>
      <c r="B27" s="2"/>
      <c r="C27" s="2"/>
      <c r="D27" s="158">
        <f t="shared" si="6"/>
      </c>
      <c r="E27" s="8"/>
      <c r="F27" s="159">
        <f t="shared" si="7"/>
      </c>
      <c r="G27" s="9"/>
      <c r="H27" s="159">
        <f t="shared" si="8"/>
      </c>
      <c r="I27" s="159">
        <f t="shared" si="9"/>
      </c>
      <c r="J27" s="159">
        <f t="shared" si="10"/>
      </c>
      <c r="K27" s="160">
        <f t="shared" si="11"/>
      </c>
    </row>
    <row r="28" spans="1:11" s="139" customFormat="1" ht="21.75" customHeight="1">
      <c r="A28" s="7" t="s">
        <v>51</v>
      </c>
      <c r="B28" s="2"/>
      <c r="C28" s="2"/>
      <c r="D28" s="140">
        <f t="shared" si="6"/>
      </c>
      <c r="E28" s="8"/>
      <c r="F28" s="141">
        <f t="shared" si="7"/>
      </c>
      <c r="G28" s="9"/>
      <c r="H28" s="141">
        <f t="shared" si="8"/>
      </c>
      <c r="I28" s="141">
        <f t="shared" si="9"/>
      </c>
      <c r="J28" s="141">
        <f t="shared" si="10"/>
      </c>
      <c r="K28" s="142">
        <f t="shared" si="11"/>
      </c>
    </row>
    <row r="29" spans="1:11" s="139" customFormat="1" ht="21.75" customHeight="1">
      <c r="A29" s="7" t="s">
        <v>51</v>
      </c>
      <c r="B29" s="2"/>
      <c r="C29" s="2"/>
      <c r="D29" s="140">
        <f t="shared" si="6"/>
      </c>
      <c r="E29" s="8"/>
      <c r="F29" s="141">
        <f t="shared" si="7"/>
      </c>
      <c r="G29" s="9"/>
      <c r="H29" s="141">
        <f t="shared" si="8"/>
      </c>
      <c r="I29" s="141">
        <f t="shared" si="9"/>
      </c>
      <c r="J29" s="141">
        <f t="shared" si="10"/>
      </c>
      <c r="K29" s="142">
        <f t="shared" si="11"/>
      </c>
    </row>
    <row r="30" spans="1:11" s="139" customFormat="1" ht="21.75" customHeight="1" thickBot="1">
      <c r="A30" s="7" t="s">
        <v>51</v>
      </c>
      <c r="B30" s="2"/>
      <c r="C30" s="2"/>
      <c r="D30" s="140">
        <f>IF(AND(ISBLANK(B30),ISBLANK(C30)),"",SUM(C30+B30))</f>
      </c>
      <c r="E30" s="8"/>
      <c r="F30" s="141">
        <f>IF(E30="d",SUM(D30*365),IF(E30="F",SUM(D30*26),IF(E30="Q",SUM(D30*4),IF(E30="W",SUM((D30/7)*365),IF(E30="M",SUM(D30*12),IF(E30="Y",SUM(D30),""))))))</f>
      </c>
      <c r="G30" s="9"/>
      <c r="H30" s="141">
        <f>IF(G30="P",SUM(F30),"")</f>
      </c>
      <c r="I30" s="141">
        <f>IF(G30="i",SUM((B30/(B30+C30))*F30),"")</f>
      </c>
      <c r="J30" s="141">
        <f>IF(G30="i",SUM((C30/(C30+B30))*F30),"")</f>
      </c>
      <c r="K30" s="142">
        <f>IF(G30="b",SUM(F30),"")</f>
      </c>
    </row>
    <row r="31" spans="1:11" ht="19.5" customHeight="1" thickBot="1" thickTop="1">
      <c r="A31" s="143" t="s">
        <v>160</v>
      </c>
      <c r="B31" s="144"/>
      <c r="C31" s="144"/>
      <c r="D31" s="145"/>
      <c r="E31" s="146"/>
      <c r="F31" s="147">
        <f>SUM(F18:F30)</f>
        <v>0</v>
      </c>
      <c r="G31" s="148"/>
      <c r="H31" s="147">
        <f>SUM(H18:H30)</f>
        <v>0</v>
      </c>
      <c r="I31" s="147">
        <f>SUM(I18:I30)</f>
        <v>0</v>
      </c>
      <c r="J31" s="147">
        <f>SUM(J18:J30)</f>
        <v>0</v>
      </c>
      <c r="K31" s="149">
        <f>SUM(K18:K30)</f>
        <v>0</v>
      </c>
    </row>
    <row r="32" spans="1:11" s="139" customFormat="1" ht="13.5" customHeight="1">
      <c r="A32" s="161" t="s">
        <v>141</v>
      </c>
      <c r="B32" s="162"/>
      <c r="C32" s="162"/>
      <c r="D32" s="163"/>
      <c r="E32" s="164"/>
      <c r="F32" s="165"/>
      <c r="G32" s="166"/>
      <c r="H32" s="165"/>
      <c r="I32" s="165"/>
      <c r="J32" s="165"/>
      <c r="K32" s="167"/>
    </row>
    <row r="33" spans="1:11" s="139" customFormat="1" ht="21.75" customHeight="1">
      <c r="A33" s="12" t="s">
        <v>107</v>
      </c>
      <c r="B33" s="1"/>
      <c r="C33" s="1"/>
      <c r="D33" s="155">
        <f aca="true" t="shared" si="12" ref="D33:D44">IF(AND(ISBLANK(B33),ISBLANK(C33)),"",SUM(C33+B33))</f>
      </c>
      <c r="E33" s="5"/>
      <c r="F33" s="156">
        <f aca="true" t="shared" si="13" ref="F33:F44">IF(E33="d",SUM(D33*365),IF(E33="F",SUM(D33*26),IF(E33="Q",SUM(D33*4),IF(E33="W",SUM((D33/7)*365),IF(E33="M",SUM(D33*12),IF(E33="Y",SUM(D33),""))))))</f>
      </c>
      <c r="G33" s="6"/>
      <c r="H33" s="156">
        <f aca="true" t="shared" si="14" ref="H33:H44">IF(G33="P",SUM(F33),"")</f>
      </c>
      <c r="I33" s="156">
        <f aca="true" t="shared" si="15" ref="I33:I44">IF(G33="i",SUM((B33/(B33+C33))*F33),"")</f>
      </c>
      <c r="J33" s="156">
        <f aca="true" t="shared" si="16" ref="J33:J44">IF(G33="i",SUM((C33/(C33+B33))*F33),"")</f>
      </c>
      <c r="K33" s="157">
        <f aca="true" t="shared" si="17" ref="K33:K44">IF(G33="b",SUM(F33),"")</f>
      </c>
    </row>
    <row r="34" spans="1:11" s="139" customFormat="1" ht="21.75" customHeight="1">
      <c r="A34" s="12" t="s">
        <v>145</v>
      </c>
      <c r="B34" s="1"/>
      <c r="C34" s="1"/>
      <c r="D34" s="155">
        <f t="shared" si="12"/>
      </c>
      <c r="E34" s="5"/>
      <c r="F34" s="156">
        <f t="shared" si="13"/>
      </c>
      <c r="G34" s="6"/>
      <c r="H34" s="156">
        <f t="shared" si="14"/>
      </c>
      <c r="I34" s="156">
        <f t="shared" si="15"/>
      </c>
      <c r="J34" s="156">
        <f t="shared" si="16"/>
      </c>
      <c r="K34" s="157">
        <f t="shared" si="17"/>
      </c>
    </row>
    <row r="35" spans="1:11" s="139" customFormat="1" ht="21.75" customHeight="1">
      <c r="A35" s="12" t="s">
        <v>7</v>
      </c>
      <c r="B35" s="1"/>
      <c r="C35" s="1"/>
      <c r="D35" s="155">
        <f t="shared" si="12"/>
      </c>
      <c r="E35" s="5"/>
      <c r="F35" s="156">
        <f t="shared" si="13"/>
      </c>
      <c r="G35" s="6"/>
      <c r="H35" s="156">
        <f t="shared" si="14"/>
      </c>
      <c r="I35" s="156">
        <f t="shared" si="15"/>
      </c>
      <c r="J35" s="156">
        <f t="shared" si="16"/>
      </c>
      <c r="K35" s="157">
        <f t="shared" si="17"/>
      </c>
    </row>
    <row r="36" spans="1:11" s="139" customFormat="1" ht="21.75" customHeight="1">
      <c r="A36" s="12" t="s">
        <v>41</v>
      </c>
      <c r="B36" s="1"/>
      <c r="C36" s="1"/>
      <c r="D36" s="155">
        <f t="shared" si="12"/>
      </c>
      <c r="E36" s="5"/>
      <c r="F36" s="156">
        <f t="shared" si="13"/>
      </c>
      <c r="G36" s="6"/>
      <c r="H36" s="156">
        <f t="shared" si="14"/>
      </c>
      <c r="I36" s="156">
        <f t="shared" si="15"/>
      </c>
      <c r="J36" s="156">
        <f t="shared" si="16"/>
      </c>
      <c r="K36" s="157">
        <f t="shared" si="17"/>
      </c>
    </row>
    <row r="37" spans="1:11" s="139" customFormat="1" ht="21.75" customHeight="1">
      <c r="A37" s="12" t="s">
        <v>142</v>
      </c>
      <c r="B37" s="1"/>
      <c r="C37" s="1"/>
      <c r="D37" s="155">
        <f t="shared" si="12"/>
      </c>
      <c r="E37" s="5"/>
      <c r="F37" s="156">
        <f t="shared" si="13"/>
      </c>
      <c r="G37" s="6"/>
      <c r="H37" s="156">
        <f t="shared" si="14"/>
      </c>
      <c r="I37" s="156">
        <f t="shared" si="15"/>
      </c>
      <c r="J37" s="156">
        <f t="shared" si="16"/>
      </c>
      <c r="K37" s="157">
        <f t="shared" si="17"/>
      </c>
    </row>
    <row r="38" spans="1:11" s="139" customFormat="1" ht="21.75" customHeight="1">
      <c r="A38" s="12" t="s">
        <v>143</v>
      </c>
      <c r="B38" s="1"/>
      <c r="C38" s="1"/>
      <c r="D38" s="155">
        <f t="shared" si="12"/>
      </c>
      <c r="E38" s="5"/>
      <c r="F38" s="156">
        <f t="shared" si="13"/>
      </c>
      <c r="G38" s="6"/>
      <c r="H38" s="156">
        <f t="shared" si="14"/>
      </c>
      <c r="I38" s="156">
        <f t="shared" si="15"/>
      </c>
      <c r="J38" s="156">
        <f t="shared" si="16"/>
      </c>
      <c r="K38" s="157">
        <f t="shared" si="17"/>
      </c>
    </row>
    <row r="39" spans="1:11" s="139" customFormat="1" ht="21.75" customHeight="1">
      <c r="A39" s="12" t="s">
        <v>144</v>
      </c>
      <c r="B39" s="1"/>
      <c r="C39" s="1"/>
      <c r="D39" s="155">
        <f t="shared" si="12"/>
      </c>
      <c r="E39" s="5"/>
      <c r="F39" s="156">
        <f t="shared" si="13"/>
      </c>
      <c r="G39" s="6"/>
      <c r="H39" s="156">
        <f t="shared" si="14"/>
      </c>
      <c r="I39" s="156">
        <f t="shared" si="15"/>
      </c>
      <c r="J39" s="156">
        <f t="shared" si="16"/>
      </c>
      <c r="K39" s="157">
        <f t="shared" si="17"/>
      </c>
    </row>
    <row r="40" spans="1:11" s="139" customFormat="1" ht="21.75" customHeight="1">
      <c r="A40" s="12" t="s">
        <v>146</v>
      </c>
      <c r="B40" s="1"/>
      <c r="C40" s="1"/>
      <c r="D40" s="155">
        <f t="shared" si="12"/>
      </c>
      <c r="E40" s="5"/>
      <c r="F40" s="156">
        <f t="shared" si="13"/>
      </c>
      <c r="G40" s="6"/>
      <c r="H40" s="156">
        <f t="shared" si="14"/>
      </c>
      <c r="I40" s="156">
        <f t="shared" si="15"/>
      </c>
      <c r="J40" s="156">
        <f t="shared" si="16"/>
      </c>
      <c r="K40" s="157">
        <f t="shared" si="17"/>
      </c>
    </row>
    <row r="41" spans="1:11" s="139" customFormat="1" ht="21.75" customHeight="1">
      <c r="A41" s="12" t="s">
        <v>147</v>
      </c>
      <c r="B41" s="1"/>
      <c r="C41" s="1"/>
      <c r="D41" s="155">
        <f t="shared" si="12"/>
      </c>
      <c r="E41" s="5"/>
      <c r="F41" s="156">
        <f t="shared" si="13"/>
      </c>
      <c r="G41" s="6"/>
      <c r="H41" s="156">
        <f t="shared" si="14"/>
      </c>
      <c r="I41" s="156">
        <f t="shared" si="15"/>
      </c>
      <c r="J41" s="156">
        <f t="shared" si="16"/>
      </c>
      <c r="K41" s="157">
        <f t="shared" si="17"/>
      </c>
    </row>
    <row r="42" spans="1:11" s="139" customFormat="1" ht="21.75" customHeight="1">
      <c r="A42" s="14" t="s">
        <v>148</v>
      </c>
      <c r="B42" s="2"/>
      <c r="C42" s="2"/>
      <c r="D42" s="158">
        <f t="shared" si="12"/>
      </c>
      <c r="E42" s="8"/>
      <c r="F42" s="159">
        <f t="shared" si="13"/>
      </c>
      <c r="G42" s="9"/>
      <c r="H42" s="159">
        <f t="shared" si="14"/>
      </c>
      <c r="I42" s="159">
        <f t="shared" si="15"/>
      </c>
      <c r="J42" s="159">
        <f t="shared" si="16"/>
      </c>
      <c r="K42" s="160">
        <f t="shared" si="17"/>
      </c>
    </row>
    <row r="43" spans="1:11" s="139" customFormat="1" ht="21.75" customHeight="1">
      <c r="A43" s="7" t="s">
        <v>51</v>
      </c>
      <c r="B43" s="2"/>
      <c r="C43" s="2"/>
      <c r="D43" s="140">
        <f t="shared" si="12"/>
      </c>
      <c r="E43" s="8"/>
      <c r="F43" s="141">
        <f t="shared" si="13"/>
      </c>
      <c r="G43" s="9"/>
      <c r="H43" s="141">
        <f t="shared" si="14"/>
      </c>
      <c r="I43" s="141">
        <f t="shared" si="15"/>
      </c>
      <c r="J43" s="141">
        <f t="shared" si="16"/>
      </c>
      <c r="K43" s="142">
        <f t="shared" si="17"/>
      </c>
    </row>
    <row r="44" spans="1:11" s="139" customFormat="1" ht="21.75" customHeight="1">
      <c r="A44" s="7" t="s">
        <v>51</v>
      </c>
      <c r="B44" s="2"/>
      <c r="C44" s="2"/>
      <c r="D44" s="140">
        <f t="shared" si="12"/>
      </c>
      <c r="E44" s="8"/>
      <c r="F44" s="141">
        <f t="shared" si="13"/>
      </c>
      <c r="G44" s="9"/>
      <c r="H44" s="141">
        <f t="shared" si="14"/>
      </c>
      <c r="I44" s="141">
        <f t="shared" si="15"/>
      </c>
      <c r="J44" s="141">
        <f t="shared" si="16"/>
      </c>
      <c r="K44" s="142">
        <f t="shared" si="17"/>
      </c>
    </row>
    <row r="45" spans="1:11" s="139" customFormat="1" ht="21.75" customHeight="1" thickBot="1">
      <c r="A45" s="7" t="s">
        <v>51</v>
      </c>
      <c r="B45" s="2"/>
      <c r="C45" s="2"/>
      <c r="D45" s="140">
        <f>IF(AND(ISBLANK(B45),ISBLANK(C45)),"",SUM(C45+B45))</f>
      </c>
      <c r="E45" s="8"/>
      <c r="F45" s="141">
        <f>IF(E45="d",SUM(D45*365),IF(E45="F",SUM(D45*26),IF(E45="Q",SUM(D45*4),IF(E45="W",SUM((D45/7)*365),IF(E45="M",SUM(D45*12),IF(E45="Y",SUM(D45),""))))))</f>
      </c>
      <c r="G45" s="9"/>
      <c r="H45" s="141">
        <f>IF(G45="P",SUM(F45),"")</f>
      </c>
      <c r="I45" s="141">
        <f>IF(G45="i",SUM((B45/(B45+C45))*F45),"")</f>
      </c>
      <c r="J45" s="141">
        <f>IF(G45="i",SUM((C45/(C45+B45))*F45),"")</f>
      </c>
      <c r="K45" s="142">
        <f>IF(G45="b",SUM(F45),"")</f>
      </c>
    </row>
    <row r="46" spans="1:11" ht="19.5" customHeight="1" thickTop="1">
      <c r="A46" s="143" t="s">
        <v>161</v>
      </c>
      <c r="B46" s="144"/>
      <c r="C46" s="144"/>
      <c r="D46" s="145"/>
      <c r="E46" s="146"/>
      <c r="F46" s="147">
        <f>SUM(F33:F45)</f>
        <v>0</v>
      </c>
      <c r="G46" s="148"/>
      <c r="H46" s="147">
        <f>SUM(H33:H45)</f>
        <v>0</v>
      </c>
      <c r="I46" s="147">
        <f>SUM(I33:I45)</f>
        <v>0</v>
      </c>
      <c r="J46" s="147">
        <f>SUM(J33:J45)</f>
        <v>0</v>
      </c>
      <c r="K46" s="149">
        <f>SUM(K33:K45)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G6:G15 G4 G18:G30 G33:G45">
      <formula1>"P,I,B"</formula1>
    </dataValidation>
    <dataValidation type="list" allowBlank="1" showInputMessage="1" showErrorMessage="1" sqref="E6:E15 E4 E18:E30 E33:E45">
      <formula1>"D,W,F,M,Q,Y"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B4" sqref="B4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40" t="s">
        <v>181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34"/>
      <c r="B2" s="46" t="s">
        <v>57</v>
      </c>
      <c r="C2" s="46" t="s">
        <v>58</v>
      </c>
      <c r="D2" s="171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ht="13.5" customHeight="1">
      <c r="A3" s="150" t="s">
        <v>83</v>
      </c>
      <c r="B3" s="151"/>
      <c r="C3" s="151"/>
      <c r="D3" s="152"/>
      <c r="E3" s="135"/>
      <c r="F3" s="153"/>
      <c r="G3" s="137"/>
      <c r="H3" s="153"/>
      <c r="I3" s="153"/>
      <c r="J3" s="153"/>
      <c r="K3" s="154"/>
    </row>
    <row r="4" spans="1:11" s="139" customFormat="1" ht="21.75" customHeight="1">
      <c r="A4" s="12" t="s">
        <v>111</v>
      </c>
      <c r="B4" s="1"/>
      <c r="C4" s="1"/>
      <c r="D4" s="155">
        <f aca="true" t="shared" si="0" ref="D4:D12">IF(AND(ISBLANK(B4),ISBLANK(C4)),"",SUM(C4+B4))</f>
      </c>
      <c r="E4" s="5"/>
      <c r="F4" s="156">
        <f aca="true" t="shared" si="1" ref="F4:F12">IF(E4="d",SUM(D4*365),IF(E4="F",SUM(D4*26),IF(E4="Q",SUM(D4*4),IF(E4="W",SUM((D4/7)*365),IF(E4="M",SUM(D4*12),IF(E4="Y",SUM(D4),""))))))</f>
      </c>
      <c r="G4" s="6"/>
      <c r="H4" s="156">
        <f aca="true" t="shared" si="2" ref="H4:H12">IF(G4="P",SUM(F4),"")</f>
      </c>
      <c r="I4" s="156">
        <f aca="true" t="shared" si="3" ref="I4:I12">IF(G4="i",SUM((B4/(B4+C4))*F4),"")</f>
      </c>
      <c r="J4" s="156">
        <f aca="true" t="shared" si="4" ref="J4:J12">IF(G4="i",SUM((C4/(C4+B4))*F4),"")</f>
      </c>
      <c r="K4" s="157">
        <f aca="true" t="shared" si="5" ref="K4:K12">IF(G4="b",SUM(F4),"")</f>
      </c>
    </row>
    <row r="5" spans="1:11" s="139" customFormat="1" ht="21.75" customHeight="1">
      <c r="A5" s="12" t="s">
        <v>15</v>
      </c>
      <c r="B5" s="1"/>
      <c r="C5" s="1"/>
      <c r="D5" s="155">
        <f t="shared" si="0"/>
      </c>
      <c r="E5" s="5"/>
      <c r="F5" s="156">
        <f t="shared" si="1"/>
      </c>
      <c r="G5" s="6"/>
      <c r="H5" s="156">
        <f t="shared" si="2"/>
      </c>
      <c r="I5" s="156">
        <f t="shared" si="3"/>
      </c>
      <c r="J5" s="156">
        <f t="shared" si="4"/>
      </c>
      <c r="K5" s="157">
        <f t="shared" si="5"/>
      </c>
    </row>
    <row r="6" spans="1:11" s="139" customFormat="1" ht="21.75" customHeight="1">
      <c r="A6" s="12" t="s">
        <v>36</v>
      </c>
      <c r="B6" s="1"/>
      <c r="C6" s="1"/>
      <c r="D6" s="155">
        <f t="shared" si="0"/>
      </c>
      <c r="E6" s="5"/>
      <c r="F6" s="156">
        <f t="shared" si="1"/>
      </c>
      <c r="G6" s="6"/>
      <c r="H6" s="156">
        <f t="shared" si="2"/>
      </c>
      <c r="I6" s="156">
        <f t="shared" si="3"/>
      </c>
      <c r="J6" s="156">
        <f t="shared" si="4"/>
      </c>
      <c r="K6" s="157">
        <f t="shared" si="5"/>
      </c>
    </row>
    <row r="7" spans="1:11" s="139" customFormat="1" ht="21.75" customHeight="1">
      <c r="A7" s="12" t="s">
        <v>17</v>
      </c>
      <c r="B7" s="1"/>
      <c r="C7" s="1"/>
      <c r="D7" s="155">
        <f t="shared" si="0"/>
      </c>
      <c r="E7" s="5"/>
      <c r="F7" s="156">
        <f t="shared" si="1"/>
      </c>
      <c r="G7" s="6"/>
      <c r="H7" s="156">
        <f t="shared" si="2"/>
      </c>
      <c r="I7" s="156">
        <f t="shared" si="3"/>
      </c>
      <c r="J7" s="156">
        <f t="shared" si="4"/>
      </c>
      <c r="K7" s="157">
        <f t="shared" si="5"/>
      </c>
    </row>
    <row r="8" spans="1:11" s="139" customFormat="1" ht="21.75" customHeight="1">
      <c r="A8" s="12" t="s">
        <v>16</v>
      </c>
      <c r="B8" s="1"/>
      <c r="C8" s="1"/>
      <c r="D8" s="155">
        <f t="shared" si="0"/>
      </c>
      <c r="E8" s="5"/>
      <c r="F8" s="156">
        <f t="shared" si="1"/>
      </c>
      <c r="G8" s="6"/>
      <c r="H8" s="156">
        <f t="shared" si="2"/>
      </c>
      <c r="I8" s="156">
        <f t="shared" si="3"/>
      </c>
      <c r="J8" s="156">
        <f t="shared" si="4"/>
      </c>
      <c r="K8" s="157">
        <f t="shared" si="5"/>
      </c>
    </row>
    <row r="9" spans="1:11" s="139" customFormat="1" ht="21.75" customHeight="1">
      <c r="A9" s="14" t="s">
        <v>37</v>
      </c>
      <c r="B9" s="2"/>
      <c r="C9" s="2"/>
      <c r="D9" s="158">
        <f t="shared" si="0"/>
      </c>
      <c r="E9" s="8"/>
      <c r="F9" s="159">
        <f t="shared" si="1"/>
      </c>
      <c r="G9" s="9"/>
      <c r="H9" s="159">
        <f t="shared" si="2"/>
      </c>
      <c r="I9" s="159">
        <f t="shared" si="3"/>
      </c>
      <c r="J9" s="159">
        <f t="shared" si="4"/>
      </c>
      <c r="K9" s="160">
        <f t="shared" si="5"/>
      </c>
    </row>
    <row r="10" spans="1:11" s="139" customFormat="1" ht="21.75" customHeight="1">
      <c r="A10" s="7" t="s">
        <v>51</v>
      </c>
      <c r="B10" s="2"/>
      <c r="C10" s="2"/>
      <c r="D10" s="140">
        <f>IF(AND(ISBLANK(B10),ISBLANK(C10)),"",SUM(C10+B10))</f>
      </c>
      <c r="E10" s="8"/>
      <c r="F10" s="141">
        <f>IF(E10="d",SUM(D10*365),IF(E10="F",SUM(D10*26),IF(E10="Q",SUM(D10*4),IF(E10="W",SUM((D10/7)*365),IF(E10="M",SUM(D10*12),IF(E10="Y",SUM(D10),""))))))</f>
      </c>
      <c r="G10" s="9"/>
      <c r="H10" s="141">
        <f>IF(G10="P",SUM(F10),"")</f>
      </c>
      <c r="I10" s="141">
        <f>IF(G10="i",SUM((B10/(B10+C10))*F10),"")</f>
      </c>
      <c r="J10" s="141">
        <f>IF(G10="i",SUM((C10/(C10+B10))*F10),"")</f>
      </c>
      <c r="K10" s="142">
        <f>IF(G10="b",SUM(F10),"")</f>
      </c>
    </row>
    <row r="11" spans="1:11" s="139" customFormat="1" ht="21.75" customHeight="1">
      <c r="A11" s="7" t="s">
        <v>51</v>
      </c>
      <c r="B11" s="2"/>
      <c r="C11" s="2"/>
      <c r="D11" s="140">
        <f t="shared" si="0"/>
      </c>
      <c r="E11" s="8"/>
      <c r="F11" s="141">
        <f t="shared" si="1"/>
      </c>
      <c r="G11" s="9"/>
      <c r="H11" s="141">
        <f t="shared" si="2"/>
      </c>
      <c r="I11" s="141">
        <f t="shared" si="3"/>
      </c>
      <c r="J11" s="141">
        <f t="shared" si="4"/>
      </c>
      <c r="K11" s="142">
        <f t="shared" si="5"/>
      </c>
    </row>
    <row r="12" spans="1:11" s="139" customFormat="1" ht="21.75" customHeight="1" thickBot="1">
      <c r="A12" s="17" t="s">
        <v>51</v>
      </c>
      <c r="B12" s="18"/>
      <c r="C12" s="18"/>
      <c r="D12" s="186">
        <f t="shared" si="0"/>
      </c>
      <c r="E12" s="19"/>
      <c r="F12" s="187">
        <f t="shared" si="1"/>
      </c>
      <c r="G12" s="20"/>
      <c r="H12" s="187">
        <f t="shared" si="2"/>
      </c>
      <c r="I12" s="187">
        <f t="shared" si="3"/>
      </c>
      <c r="J12" s="187">
        <f t="shared" si="4"/>
      </c>
      <c r="K12" s="188">
        <f t="shared" si="5"/>
      </c>
    </row>
    <row r="13" spans="1:11" ht="18" customHeight="1" thickTop="1">
      <c r="A13" s="143" t="s">
        <v>155</v>
      </c>
      <c r="B13" s="144"/>
      <c r="C13" s="144"/>
      <c r="D13" s="145"/>
      <c r="E13" s="146"/>
      <c r="F13" s="147">
        <f>SUM(F4:F12)</f>
        <v>0</v>
      </c>
      <c r="G13" s="148"/>
      <c r="H13" s="147">
        <f>SUM(H4:H12)</f>
        <v>0</v>
      </c>
      <c r="I13" s="147">
        <f>SUM(I4:I12)</f>
        <v>0</v>
      </c>
      <c r="J13" s="147">
        <f>SUM(J4:J12)</f>
        <v>0</v>
      </c>
      <c r="K13" s="149">
        <f>SUM(K4:K12)</f>
        <v>0</v>
      </c>
    </row>
    <row r="14" spans="1:11" ht="13.5" customHeight="1">
      <c r="A14" s="11" t="s">
        <v>84</v>
      </c>
      <c r="B14" s="176"/>
      <c r="C14" s="176"/>
      <c r="D14" s="177"/>
      <c r="E14" s="178"/>
      <c r="F14" s="179"/>
      <c r="G14" s="180"/>
      <c r="H14" s="179"/>
      <c r="I14" s="179"/>
      <c r="J14" s="179"/>
      <c r="K14" s="181"/>
    </row>
    <row r="15" spans="1:11" s="139" customFormat="1" ht="21.75" customHeight="1">
      <c r="A15" s="12" t="s">
        <v>111</v>
      </c>
      <c r="B15" s="1"/>
      <c r="C15" s="1"/>
      <c r="D15" s="155">
        <f aca="true" t="shared" si="6" ref="D15:D23">IF(AND(ISBLANK(B15),ISBLANK(C15)),"",SUM(C15+B15))</f>
      </c>
      <c r="E15" s="5"/>
      <c r="F15" s="156">
        <f aca="true" t="shared" si="7" ref="F15:F23">IF(E15="d",SUM(D15*365),IF(E15="F",SUM(D15*26),IF(E15="Q",SUM(D15*4),IF(E15="W",SUM((D15/7)*365),IF(E15="M",SUM(D15*12),IF(E15="Y",SUM(D15),""))))))</f>
      </c>
      <c r="G15" s="6"/>
      <c r="H15" s="156">
        <f aca="true" t="shared" si="8" ref="H15:H23">IF(G15="P",SUM(F15),"")</f>
      </c>
      <c r="I15" s="156">
        <f aca="true" t="shared" si="9" ref="I15:I23">IF(G15="i",SUM((B15/(B15+C15))*F15),"")</f>
      </c>
      <c r="J15" s="156">
        <f aca="true" t="shared" si="10" ref="J15:J23">IF(G15="i",SUM((C15/(C15+B15))*F15),"")</f>
      </c>
      <c r="K15" s="157">
        <f aca="true" t="shared" si="11" ref="K15:K23">IF(G15="b",SUM(F15),"")</f>
      </c>
    </row>
    <row r="16" spans="1:11" s="139" customFormat="1" ht="21.75" customHeight="1">
      <c r="A16" s="12" t="s">
        <v>15</v>
      </c>
      <c r="B16" s="1"/>
      <c r="C16" s="1"/>
      <c r="D16" s="155">
        <f t="shared" si="6"/>
      </c>
      <c r="E16" s="5"/>
      <c r="F16" s="156">
        <f t="shared" si="7"/>
      </c>
      <c r="G16" s="6"/>
      <c r="H16" s="156">
        <f t="shared" si="8"/>
      </c>
      <c r="I16" s="156">
        <f t="shared" si="9"/>
      </c>
      <c r="J16" s="156">
        <f t="shared" si="10"/>
      </c>
      <c r="K16" s="157">
        <f t="shared" si="11"/>
      </c>
    </row>
    <row r="17" spans="1:11" s="139" customFormat="1" ht="21.75" customHeight="1">
      <c r="A17" s="12" t="s">
        <v>36</v>
      </c>
      <c r="B17" s="1"/>
      <c r="C17" s="1"/>
      <c r="D17" s="155">
        <f t="shared" si="6"/>
      </c>
      <c r="E17" s="5"/>
      <c r="F17" s="156">
        <f t="shared" si="7"/>
      </c>
      <c r="G17" s="6"/>
      <c r="H17" s="156">
        <f t="shared" si="8"/>
      </c>
      <c r="I17" s="156">
        <f t="shared" si="9"/>
      </c>
      <c r="J17" s="156">
        <f t="shared" si="10"/>
      </c>
      <c r="K17" s="157">
        <f t="shared" si="11"/>
      </c>
    </row>
    <row r="18" spans="1:11" s="139" customFormat="1" ht="21.75" customHeight="1">
      <c r="A18" s="12" t="s">
        <v>17</v>
      </c>
      <c r="B18" s="1"/>
      <c r="C18" s="1"/>
      <c r="D18" s="155">
        <f t="shared" si="6"/>
      </c>
      <c r="E18" s="5"/>
      <c r="F18" s="156">
        <f t="shared" si="7"/>
      </c>
      <c r="G18" s="6"/>
      <c r="H18" s="156">
        <f t="shared" si="8"/>
      </c>
      <c r="I18" s="156">
        <f t="shared" si="9"/>
      </c>
      <c r="J18" s="156">
        <f t="shared" si="10"/>
      </c>
      <c r="K18" s="157">
        <f t="shared" si="11"/>
      </c>
    </row>
    <row r="19" spans="1:11" s="139" customFormat="1" ht="21.75" customHeight="1">
      <c r="A19" s="12" t="s">
        <v>16</v>
      </c>
      <c r="B19" s="1"/>
      <c r="C19" s="1"/>
      <c r="D19" s="155">
        <f t="shared" si="6"/>
      </c>
      <c r="E19" s="5"/>
      <c r="F19" s="156">
        <f t="shared" si="7"/>
      </c>
      <c r="G19" s="6"/>
      <c r="H19" s="156">
        <f t="shared" si="8"/>
      </c>
      <c r="I19" s="156">
        <f t="shared" si="9"/>
      </c>
      <c r="J19" s="156">
        <f t="shared" si="10"/>
      </c>
      <c r="K19" s="157">
        <f t="shared" si="11"/>
      </c>
    </row>
    <row r="20" spans="1:11" s="139" customFormat="1" ht="21.75" customHeight="1">
      <c r="A20" s="14" t="s">
        <v>37</v>
      </c>
      <c r="B20" s="2"/>
      <c r="C20" s="2"/>
      <c r="D20" s="158">
        <f t="shared" si="6"/>
      </c>
      <c r="E20" s="8"/>
      <c r="F20" s="159">
        <f t="shared" si="7"/>
      </c>
      <c r="G20" s="9"/>
      <c r="H20" s="159">
        <f t="shared" si="8"/>
      </c>
      <c r="I20" s="159">
        <f t="shared" si="9"/>
      </c>
      <c r="J20" s="159">
        <f t="shared" si="10"/>
      </c>
      <c r="K20" s="160">
        <f t="shared" si="11"/>
      </c>
    </row>
    <row r="21" spans="1:11" s="139" customFormat="1" ht="21.75" customHeight="1">
      <c r="A21" s="7" t="s">
        <v>51</v>
      </c>
      <c r="B21" s="2"/>
      <c r="C21" s="2"/>
      <c r="D21" s="140">
        <f t="shared" si="6"/>
      </c>
      <c r="E21" s="8"/>
      <c r="F21" s="141">
        <f t="shared" si="7"/>
      </c>
      <c r="G21" s="9"/>
      <c r="H21" s="141">
        <f t="shared" si="8"/>
      </c>
      <c r="I21" s="141">
        <f t="shared" si="9"/>
      </c>
      <c r="J21" s="141">
        <f t="shared" si="10"/>
      </c>
      <c r="K21" s="142">
        <f t="shared" si="11"/>
      </c>
    </row>
    <row r="22" spans="1:11" s="139" customFormat="1" ht="21.75" customHeight="1">
      <c r="A22" s="7" t="s">
        <v>51</v>
      </c>
      <c r="B22" s="2"/>
      <c r="C22" s="2"/>
      <c r="D22" s="140">
        <f t="shared" si="6"/>
      </c>
      <c r="E22" s="8"/>
      <c r="F22" s="141">
        <f t="shared" si="7"/>
      </c>
      <c r="G22" s="9"/>
      <c r="H22" s="141">
        <f t="shared" si="8"/>
      </c>
      <c r="I22" s="141">
        <f t="shared" si="9"/>
      </c>
      <c r="J22" s="141">
        <f t="shared" si="10"/>
      </c>
      <c r="K22" s="142">
        <f t="shared" si="11"/>
      </c>
    </row>
    <row r="23" spans="1:11" s="139" customFormat="1" ht="21.75" customHeight="1" thickBot="1">
      <c r="A23" s="17" t="s">
        <v>51</v>
      </c>
      <c r="B23" s="18"/>
      <c r="C23" s="18"/>
      <c r="D23" s="186">
        <f t="shared" si="6"/>
      </c>
      <c r="E23" s="19"/>
      <c r="F23" s="187">
        <f t="shared" si="7"/>
      </c>
      <c r="G23" s="20"/>
      <c r="H23" s="187">
        <f t="shared" si="8"/>
      </c>
      <c r="I23" s="187">
        <f t="shared" si="9"/>
      </c>
      <c r="J23" s="187">
        <f t="shared" si="10"/>
      </c>
      <c r="K23" s="188">
        <f t="shared" si="11"/>
      </c>
    </row>
    <row r="24" spans="1:11" ht="18" customHeight="1" thickTop="1">
      <c r="A24" s="143" t="s">
        <v>156</v>
      </c>
      <c r="B24" s="144"/>
      <c r="C24" s="144"/>
      <c r="D24" s="145"/>
      <c r="E24" s="146"/>
      <c r="F24" s="147">
        <f>SUM(F15:F23)</f>
        <v>0</v>
      </c>
      <c r="G24" s="148"/>
      <c r="H24" s="147">
        <f>SUM(H15:H23)</f>
        <v>0</v>
      </c>
      <c r="I24" s="147">
        <f>SUM(I15:I23)</f>
        <v>0</v>
      </c>
      <c r="J24" s="147">
        <f>SUM(J15:J23)</f>
        <v>0</v>
      </c>
      <c r="K24" s="149">
        <f>SUM(K15:K23)</f>
        <v>0</v>
      </c>
    </row>
    <row r="25" spans="1:11" ht="13.5" customHeight="1">
      <c r="A25" s="150" t="s">
        <v>115</v>
      </c>
      <c r="B25" s="151"/>
      <c r="C25" s="151"/>
      <c r="D25" s="152"/>
      <c r="E25" s="135"/>
      <c r="F25" s="153"/>
      <c r="G25" s="137"/>
      <c r="H25" s="153"/>
      <c r="I25" s="153"/>
      <c r="J25" s="153"/>
      <c r="K25" s="154"/>
    </row>
    <row r="26" spans="1:11" s="139" customFormat="1" ht="21.75" customHeight="1">
      <c r="A26" s="12" t="s">
        <v>111</v>
      </c>
      <c r="B26" s="1"/>
      <c r="C26" s="1"/>
      <c r="D26" s="155">
        <f aca="true" t="shared" si="12" ref="D26:D32">IF(AND(ISBLANK(B26),ISBLANK(C26)),"",SUM(C26+B26))</f>
      </c>
      <c r="E26" s="5"/>
      <c r="F26" s="156">
        <f aca="true" t="shared" si="13" ref="F26:F32">IF(E26="d",SUM(D26*365),IF(E26="F",SUM(D26*26),IF(E26="Q",SUM(D26*4),IF(E26="W",SUM((D26/7)*365),IF(E26="M",SUM(D26*12),IF(E26="Y",SUM(D26),""))))))</f>
      </c>
      <c r="G26" s="6"/>
      <c r="H26" s="156">
        <f aca="true" t="shared" si="14" ref="H26:H32">IF(G26="P",SUM(F26),"")</f>
      </c>
      <c r="I26" s="156">
        <f aca="true" t="shared" si="15" ref="I26:I32">IF(G26="i",SUM((B26/(B26+C26))*F26),"")</f>
      </c>
      <c r="J26" s="156">
        <f aca="true" t="shared" si="16" ref="J26:J32">IF(G26="i",SUM((C26/(C26+B26))*F26),"")</f>
      </c>
      <c r="K26" s="157">
        <f aca="true" t="shared" si="17" ref="K26:K32">IF(G26="b",SUM(F26),"")</f>
      </c>
    </row>
    <row r="27" spans="1:11" s="139" customFormat="1" ht="21.75" customHeight="1">
      <c r="A27" s="12" t="s">
        <v>112</v>
      </c>
      <c r="B27" s="1"/>
      <c r="C27" s="1"/>
      <c r="D27" s="155">
        <f t="shared" si="12"/>
      </c>
      <c r="E27" s="5"/>
      <c r="F27" s="156">
        <f t="shared" si="13"/>
      </c>
      <c r="G27" s="6"/>
      <c r="H27" s="156">
        <f t="shared" si="14"/>
      </c>
      <c r="I27" s="156">
        <f t="shared" si="15"/>
      </c>
      <c r="J27" s="156">
        <f t="shared" si="16"/>
      </c>
      <c r="K27" s="157">
        <f t="shared" si="17"/>
      </c>
    </row>
    <row r="28" spans="1:11" s="139" customFormat="1" ht="21.75" customHeight="1">
      <c r="A28" s="12" t="s">
        <v>107</v>
      </c>
      <c r="B28" s="1"/>
      <c r="C28" s="1"/>
      <c r="D28" s="155">
        <f t="shared" si="12"/>
      </c>
      <c r="E28" s="5"/>
      <c r="F28" s="156">
        <f t="shared" si="13"/>
      </c>
      <c r="G28" s="6"/>
      <c r="H28" s="156">
        <f t="shared" si="14"/>
      </c>
      <c r="I28" s="156">
        <f t="shared" si="15"/>
      </c>
      <c r="J28" s="156">
        <f t="shared" si="16"/>
      </c>
      <c r="K28" s="157">
        <f t="shared" si="17"/>
      </c>
    </row>
    <row r="29" spans="1:11" s="139" customFormat="1" ht="21.75" customHeight="1">
      <c r="A29" s="12" t="s">
        <v>113</v>
      </c>
      <c r="B29" s="1"/>
      <c r="C29" s="1"/>
      <c r="D29" s="155">
        <f t="shared" si="12"/>
      </c>
      <c r="E29" s="5"/>
      <c r="F29" s="156">
        <f t="shared" si="13"/>
      </c>
      <c r="G29" s="6"/>
      <c r="H29" s="156">
        <f t="shared" si="14"/>
      </c>
      <c r="I29" s="156">
        <f t="shared" si="15"/>
      </c>
      <c r="J29" s="156">
        <f t="shared" si="16"/>
      </c>
      <c r="K29" s="157">
        <f t="shared" si="17"/>
      </c>
    </row>
    <row r="30" spans="1:11" s="139" customFormat="1" ht="21.75" customHeight="1">
      <c r="A30" s="12" t="s">
        <v>114</v>
      </c>
      <c r="B30" s="1"/>
      <c r="C30" s="1"/>
      <c r="D30" s="155">
        <f t="shared" si="12"/>
      </c>
      <c r="E30" s="5"/>
      <c r="F30" s="156">
        <f t="shared" si="13"/>
      </c>
      <c r="G30" s="6"/>
      <c r="H30" s="156">
        <f t="shared" si="14"/>
      </c>
      <c r="I30" s="156">
        <f t="shared" si="15"/>
      </c>
      <c r="J30" s="156">
        <f t="shared" si="16"/>
      </c>
      <c r="K30" s="157">
        <f t="shared" si="17"/>
      </c>
    </row>
    <row r="31" spans="1:11" s="139" customFormat="1" ht="21.75" customHeight="1">
      <c r="A31" s="7" t="s">
        <v>51</v>
      </c>
      <c r="B31" s="2"/>
      <c r="C31" s="2"/>
      <c r="D31" s="140">
        <f t="shared" si="12"/>
      </c>
      <c r="E31" s="8"/>
      <c r="F31" s="141">
        <f t="shared" si="13"/>
      </c>
      <c r="G31" s="9"/>
      <c r="H31" s="141">
        <f t="shared" si="14"/>
      </c>
      <c r="I31" s="141">
        <f t="shared" si="15"/>
      </c>
      <c r="J31" s="141">
        <f t="shared" si="16"/>
      </c>
      <c r="K31" s="142">
        <f t="shared" si="17"/>
      </c>
    </row>
    <row r="32" spans="1:11" s="139" customFormat="1" ht="21.75" customHeight="1" thickBot="1">
      <c r="A32" s="7" t="s">
        <v>51</v>
      </c>
      <c r="B32" s="2"/>
      <c r="C32" s="2"/>
      <c r="D32" s="140">
        <f t="shared" si="12"/>
      </c>
      <c r="E32" s="8"/>
      <c r="F32" s="141">
        <f t="shared" si="13"/>
      </c>
      <c r="G32" s="9"/>
      <c r="H32" s="141">
        <f t="shared" si="14"/>
      </c>
      <c r="I32" s="141">
        <f t="shared" si="15"/>
      </c>
      <c r="J32" s="141">
        <f t="shared" si="16"/>
      </c>
      <c r="K32" s="142">
        <f t="shared" si="17"/>
      </c>
    </row>
    <row r="33" spans="1:11" ht="18" customHeight="1" thickBot="1" thickTop="1">
      <c r="A33" s="143" t="s">
        <v>157</v>
      </c>
      <c r="B33" s="144"/>
      <c r="C33" s="144"/>
      <c r="D33" s="145"/>
      <c r="E33" s="146"/>
      <c r="F33" s="147">
        <f>SUM(F26:F32)</f>
        <v>0</v>
      </c>
      <c r="G33" s="148"/>
      <c r="H33" s="147">
        <f>SUM(H26:H32)</f>
        <v>0</v>
      </c>
      <c r="I33" s="147">
        <f>SUM(I26:I32)</f>
        <v>0</v>
      </c>
      <c r="J33" s="147">
        <f>SUM(J26:J32)</f>
        <v>0</v>
      </c>
      <c r="K33" s="149">
        <f>SUM(K26:K32)</f>
        <v>0</v>
      </c>
    </row>
    <row r="34" spans="1:11" ht="13.5" customHeight="1">
      <c r="A34" s="16" t="s">
        <v>69</v>
      </c>
      <c r="B34" s="172"/>
      <c r="C34" s="172"/>
      <c r="D34" s="173"/>
      <c r="E34" s="164"/>
      <c r="F34" s="174"/>
      <c r="G34" s="166"/>
      <c r="H34" s="174"/>
      <c r="I34" s="174"/>
      <c r="J34" s="174"/>
      <c r="K34" s="175"/>
    </row>
    <row r="35" spans="1:11" s="139" customFormat="1" ht="21.75" customHeight="1">
      <c r="A35" s="12" t="s">
        <v>111</v>
      </c>
      <c r="B35" s="1"/>
      <c r="C35" s="1"/>
      <c r="D35" s="155">
        <f aca="true" t="shared" si="18" ref="D35:D42">IF(AND(ISBLANK(B35),ISBLANK(C35)),"",SUM(C35+B35))</f>
      </c>
      <c r="E35" s="5"/>
      <c r="F35" s="156">
        <f aca="true" t="shared" si="19" ref="F35:F42">IF(E35="d",SUM(D35*365),IF(E35="F",SUM(D35*26),IF(E35="Q",SUM(D35*4),IF(E35="W",SUM((D35/7)*365),IF(E35="M",SUM(D35*12),IF(E35="Y",SUM(D35),""))))))</f>
      </c>
      <c r="G35" s="6"/>
      <c r="H35" s="156">
        <f aca="true" t="shared" si="20" ref="H35:H42">IF(G35="P",SUM(F35),"")</f>
      </c>
      <c r="I35" s="156">
        <f aca="true" t="shared" si="21" ref="I35:I42">IF(G35="i",SUM((B35/(B35+C35))*F35),"")</f>
      </c>
      <c r="J35" s="156">
        <f aca="true" t="shared" si="22" ref="J35:J42">IF(G35="i",SUM((C35/(C35+B35))*F35),"")</f>
      </c>
      <c r="K35" s="157">
        <f aca="true" t="shared" si="23" ref="K35:K42">IF(G35="b",SUM(F35),"")</f>
      </c>
    </row>
    <row r="36" spans="1:11" s="139" customFormat="1" ht="21.75" customHeight="1">
      <c r="A36" s="12" t="s">
        <v>15</v>
      </c>
      <c r="B36" s="1"/>
      <c r="C36" s="1"/>
      <c r="D36" s="155">
        <f t="shared" si="18"/>
      </c>
      <c r="E36" s="5"/>
      <c r="F36" s="156">
        <f t="shared" si="19"/>
      </c>
      <c r="G36" s="6"/>
      <c r="H36" s="156">
        <f t="shared" si="20"/>
      </c>
      <c r="I36" s="156">
        <f t="shared" si="21"/>
      </c>
      <c r="J36" s="156">
        <f t="shared" si="22"/>
      </c>
      <c r="K36" s="157">
        <f t="shared" si="23"/>
      </c>
    </row>
    <row r="37" spans="1:11" s="139" customFormat="1" ht="21.75" customHeight="1">
      <c r="A37" s="12" t="s">
        <v>36</v>
      </c>
      <c r="B37" s="1"/>
      <c r="C37" s="1"/>
      <c r="D37" s="155">
        <f t="shared" si="18"/>
      </c>
      <c r="E37" s="5"/>
      <c r="F37" s="156">
        <f t="shared" si="19"/>
      </c>
      <c r="G37" s="6"/>
      <c r="H37" s="156">
        <f t="shared" si="20"/>
      </c>
      <c r="I37" s="156">
        <f t="shared" si="21"/>
      </c>
      <c r="J37" s="156">
        <f t="shared" si="22"/>
      </c>
      <c r="K37" s="157">
        <f t="shared" si="23"/>
      </c>
    </row>
    <row r="38" spans="1:11" s="139" customFormat="1" ht="21.75" customHeight="1">
      <c r="A38" s="12" t="s">
        <v>17</v>
      </c>
      <c r="B38" s="1"/>
      <c r="C38" s="1"/>
      <c r="D38" s="155">
        <f t="shared" si="18"/>
      </c>
      <c r="E38" s="5"/>
      <c r="F38" s="156">
        <f t="shared" si="19"/>
      </c>
      <c r="G38" s="6"/>
      <c r="H38" s="156">
        <f t="shared" si="20"/>
      </c>
      <c r="I38" s="156">
        <f t="shared" si="21"/>
      </c>
      <c r="J38" s="156">
        <f t="shared" si="22"/>
      </c>
      <c r="K38" s="157">
        <f t="shared" si="23"/>
      </c>
    </row>
    <row r="39" spans="1:11" s="139" customFormat="1" ht="21.75" customHeight="1">
      <c r="A39" s="12" t="s">
        <v>183</v>
      </c>
      <c r="B39" s="1"/>
      <c r="C39" s="1"/>
      <c r="D39" s="155">
        <f>IF(AND(ISBLANK(B39),ISBLANK(C39)),"",SUM(C39+B39))</f>
      </c>
      <c r="E39" s="5"/>
      <c r="F39" s="156">
        <f>IF(E39="d",SUM(D39*365),IF(E39="F",SUM(D39*26),IF(E39="Q",SUM(D39*4),IF(E39="W",SUM((D39/7)*365),IF(E39="M",SUM(D39*12),IF(E39="Y",SUM(D39),""))))))</f>
      </c>
      <c r="G39" s="6"/>
      <c r="H39" s="156">
        <f>IF(G39="P",SUM(F39),"")</f>
      </c>
      <c r="I39" s="156">
        <f>IF(G39="i",SUM((B39/(B39+C39))*F39),"")</f>
      </c>
      <c r="J39" s="156">
        <f>IF(G39="i",SUM((C39/(C39+B39))*F39),"")</f>
      </c>
      <c r="K39" s="157">
        <f>IF(G39="b",SUM(F39),"")</f>
      </c>
    </row>
    <row r="40" spans="1:11" s="139" customFormat="1" ht="21.75" customHeight="1">
      <c r="A40" s="7" t="s">
        <v>51</v>
      </c>
      <c r="B40" s="2"/>
      <c r="C40" s="2"/>
      <c r="D40" s="140">
        <f t="shared" si="18"/>
      </c>
      <c r="E40" s="8"/>
      <c r="F40" s="141">
        <f t="shared" si="19"/>
      </c>
      <c r="G40" s="9"/>
      <c r="H40" s="141">
        <f t="shared" si="20"/>
      </c>
      <c r="I40" s="141">
        <f t="shared" si="21"/>
      </c>
      <c r="J40" s="141">
        <f t="shared" si="22"/>
      </c>
      <c r="K40" s="142">
        <f t="shared" si="23"/>
      </c>
    </row>
    <row r="41" spans="1:11" s="139" customFormat="1" ht="21.75" customHeight="1">
      <c r="A41" s="7" t="s">
        <v>51</v>
      </c>
      <c r="B41" s="2"/>
      <c r="C41" s="2"/>
      <c r="D41" s="140">
        <f t="shared" si="18"/>
      </c>
      <c r="E41" s="8"/>
      <c r="F41" s="141">
        <f t="shared" si="19"/>
      </c>
      <c r="G41" s="9"/>
      <c r="H41" s="141">
        <f t="shared" si="20"/>
      </c>
      <c r="I41" s="141">
        <f t="shared" si="21"/>
      </c>
      <c r="J41" s="141">
        <f t="shared" si="22"/>
      </c>
      <c r="K41" s="142">
        <f t="shared" si="23"/>
      </c>
    </row>
    <row r="42" spans="1:11" s="139" customFormat="1" ht="21.75" customHeight="1" thickBot="1">
      <c r="A42" s="10" t="s">
        <v>51</v>
      </c>
      <c r="B42" s="1"/>
      <c r="C42" s="1"/>
      <c r="D42" s="155">
        <f t="shared" si="18"/>
      </c>
      <c r="E42" s="5"/>
      <c r="F42" s="156">
        <f t="shared" si="19"/>
      </c>
      <c r="G42" s="6"/>
      <c r="H42" s="156">
        <f t="shared" si="20"/>
      </c>
      <c r="I42" s="156">
        <f t="shared" si="21"/>
      </c>
      <c r="J42" s="156">
        <f t="shared" si="22"/>
      </c>
      <c r="K42" s="157">
        <f t="shared" si="23"/>
      </c>
    </row>
    <row r="43" spans="1:11" ht="18" customHeight="1" thickTop="1">
      <c r="A43" s="143" t="s">
        <v>158</v>
      </c>
      <c r="B43" s="144"/>
      <c r="C43" s="144"/>
      <c r="D43" s="145"/>
      <c r="E43" s="146"/>
      <c r="F43" s="147">
        <f>SUM(F35:F42)</f>
        <v>0</v>
      </c>
      <c r="G43" s="148"/>
      <c r="H43" s="147">
        <f>SUM(H35:H42)</f>
        <v>0</v>
      </c>
      <c r="I43" s="147">
        <f>SUM(I35:I42)</f>
        <v>0</v>
      </c>
      <c r="J43" s="147">
        <f>SUM(J35:J42)</f>
        <v>0</v>
      </c>
      <c r="K43" s="149">
        <f>SUM(K35:K42)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E4:E12 E15:E23 E26:E32 E35:E42">
      <formula1>"D,W,F,M,Q,Y"</formula1>
    </dataValidation>
    <dataValidation type="list" allowBlank="1" showInputMessage="1" showErrorMessage="1" sqref="G4:G12 G15:G23 G26:G32 G35:G42">
      <formula1>"P,I,B"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="115" zoomScaleNormal="115" zoomScaleSheetLayoutView="110" zoomScalePageLayoutView="0" workbookViewId="0" topLeftCell="A1">
      <pane ySplit="2" topLeftCell="A3" activePane="bottomLeft" state="frozen"/>
      <selection pane="topLeft" activeCell="E5" sqref="E5"/>
      <selection pane="bottomLeft" activeCell="E4" sqref="E4"/>
    </sheetView>
  </sheetViews>
  <sheetFormatPr defaultColWidth="9.33203125" defaultRowHeight="13.5"/>
  <cols>
    <col min="1" max="1" width="32.5" style="63" customWidth="1"/>
    <col min="2" max="3" width="10.83203125" style="42" customWidth="1"/>
    <col min="4" max="4" width="10.83203125" style="43" customWidth="1"/>
    <col min="5" max="5" width="5.33203125" style="44" customWidth="1"/>
    <col min="6" max="6" width="10.83203125" style="39" customWidth="1"/>
    <col min="7" max="7" width="5.33203125" style="45" customWidth="1"/>
    <col min="8" max="9" width="10.83203125" style="39" customWidth="1"/>
    <col min="10" max="10" width="11.66015625" style="39" customWidth="1"/>
    <col min="11" max="11" width="10.66015625" style="36" customWidth="1"/>
    <col min="12" max="13" width="14.16015625" style="36" customWidth="1"/>
    <col min="14" max="16384" width="9.33203125" style="36" customWidth="1"/>
  </cols>
  <sheetData>
    <row r="1" spans="1:11" ht="22.5" customHeight="1" thickBot="1">
      <c r="A1" s="234" t="s">
        <v>182</v>
      </c>
      <c r="B1" s="234"/>
      <c r="C1" s="235"/>
      <c r="D1" s="236" t="s">
        <v>65</v>
      </c>
      <c r="E1" s="237"/>
      <c r="F1" s="238"/>
      <c r="G1" s="236" t="s">
        <v>64</v>
      </c>
      <c r="H1" s="237"/>
      <c r="I1" s="237"/>
      <c r="J1" s="237"/>
      <c r="K1" s="239"/>
    </row>
    <row r="2" spans="1:11" ht="28.5" customHeight="1" thickBot="1">
      <c r="A2" s="118"/>
      <c r="B2" s="119" t="s">
        <v>57</v>
      </c>
      <c r="C2" s="119" t="s">
        <v>58</v>
      </c>
      <c r="D2" s="120" t="s">
        <v>1</v>
      </c>
      <c r="E2" s="121" t="s">
        <v>50</v>
      </c>
      <c r="F2" s="122" t="s">
        <v>2</v>
      </c>
      <c r="G2" s="123" t="s">
        <v>49</v>
      </c>
      <c r="H2" s="124" t="s">
        <v>3</v>
      </c>
      <c r="I2" s="122" t="s">
        <v>66</v>
      </c>
      <c r="J2" s="125" t="s">
        <v>67</v>
      </c>
      <c r="K2" s="126" t="s">
        <v>4</v>
      </c>
    </row>
    <row r="3" spans="1:11" ht="13.5" customHeight="1">
      <c r="A3" s="150" t="s">
        <v>23</v>
      </c>
      <c r="B3" s="151"/>
      <c r="C3" s="151"/>
      <c r="D3" s="152"/>
      <c r="E3" s="135"/>
      <c r="F3" s="153"/>
      <c r="G3" s="137"/>
      <c r="H3" s="153"/>
      <c r="I3" s="153"/>
      <c r="J3" s="153"/>
      <c r="K3" s="154"/>
    </row>
    <row r="4" spans="1:11" s="139" customFormat="1" ht="21.75" customHeight="1">
      <c r="A4" s="12" t="s">
        <v>73</v>
      </c>
      <c r="B4" s="1"/>
      <c r="C4" s="1"/>
      <c r="D4" s="155">
        <f aca="true" t="shared" si="0" ref="D4:D26">IF(AND(ISBLANK(B4),ISBLANK(C4)),"",SUM(C4+B4))</f>
      </c>
      <c r="E4" s="5"/>
      <c r="F4" s="156">
        <f aca="true" t="shared" si="1" ref="F4:F26">IF(E4="d",SUM(D4*365),IF(E4="F",SUM(D4*26),IF(E4="Q",SUM(D4*4),IF(E4="W",SUM((D4/7)*365),IF(E4="M",SUM(D4*12),IF(E4="Y",SUM(D4),""))))))</f>
      </c>
      <c r="G4" s="6"/>
      <c r="H4" s="156">
        <f aca="true" t="shared" si="2" ref="H4:H26">IF(G4="P",SUM(F4),"")</f>
      </c>
      <c r="I4" s="156">
        <f aca="true" t="shared" si="3" ref="I4:I26">IF(G4="i",SUM((B4/(B4+C4))*F4),"")</f>
      </c>
      <c r="J4" s="156">
        <f aca="true" t="shared" si="4" ref="J4:J26">IF(G4="i",SUM((C4/(C4+B4))*F4),"")</f>
      </c>
      <c r="K4" s="157">
        <f aca="true" t="shared" si="5" ref="K4:K26">IF(G4="b",SUM(F4),"")</f>
      </c>
    </row>
    <row r="5" spans="1:11" s="139" customFormat="1" ht="21.75" customHeight="1">
      <c r="A5" s="12" t="s">
        <v>74</v>
      </c>
      <c r="B5" s="1"/>
      <c r="C5" s="1"/>
      <c r="D5" s="155">
        <f t="shared" si="0"/>
      </c>
      <c r="E5" s="5"/>
      <c r="F5" s="156">
        <f t="shared" si="1"/>
      </c>
      <c r="G5" s="6"/>
      <c r="H5" s="156">
        <f t="shared" si="2"/>
      </c>
      <c r="I5" s="156">
        <f t="shared" si="3"/>
      </c>
      <c r="J5" s="156">
        <f t="shared" si="4"/>
      </c>
      <c r="K5" s="157">
        <f t="shared" si="5"/>
      </c>
    </row>
    <row r="6" spans="1:11" s="139" customFormat="1" ht="21.75" customHeight="1">
      <c r="A6" s="12" t="s">
        <v>75</v>
      </c>
      <c r="B6" s="1"/>
      <c r="C6" s="1"/>
      <c r="D6" s="155">
        <f t="shared" si="0"/>
      </c>
      <c r="E6" s="5"/>
      <c r="F6" s="156">
        <f t="shared" si="1"/>
      </c>
      <c r="G6" s="6"/>
      <c r="H6" s="156">
        <f t="shared" si="2"/>
      </c>
      <c r="I6" s="156">
        <f t="shared" si="3"/>
      </c>
      <c r="J6" s="156">
        <f t="shared" si="4"/>
      </c>
      <c r="K6" s="157">
        <f t="shared" si="5"/>
      </c>
    </row>
    <row r="7" spans="1:11" s="139" customFormat="1" ht="21.75" customHeight="1">
      <c r="A7" s="12" t="s">
        <v>76</v>
      </c>
      <c r="B7" s="1"/>
      <c r="C7" s="1"/>
      <c r="D7" s="155">
        <f t="shared" si="0"/>
      </c>
      <c r="E7" s="5"/>
      <c r="F7" s="156">
        <f t="shared" si="1"/>
      </c>
      <c r="G7" s="6"/>
      <c r="H7" s="156">
        <f t="shared" si="2"/>
      </c>
      <c r="I7" s="156">
        <f t="shared" si="3"/>
      </c>
      <c r="J7" s="156">
        <f t="shared" si="4"/>
      </c>
      <c r="K7" s="157">
        <f t="shared" si="5"/>
      </c>
    </row>
    <row r="8" spans="1:11" s="139" customFormat="1" ht="21.75" customHeight="1">
      <c r="A8" s="12" t="s">
        <v>80</v>
      </c>
      <c r="B8" s="1"/>
      <c r="C8" s="1"/>
      <c r="D8" s="155">
        <f t="shared" si="0"/>
      </c>
      <c r="E8" s="5"/>
      <c r="F8" s="156">
        <f t="shared" si="1"/>
      </c>
      <c r="G8" s="6"/>
      <c r="H8" s="156">
        <f t="shared" si="2"/>
      </c>
      <c r="I8" s="156">
        <f t="shared" si="3"/>
      </c>
      <c r="J8" s="156">
        <f t="shared" si="4"/>
      </c>
      <c r="K8" s="157">
        <f t="shared" si="5"/>
      </c>
    </row>
    <row r="9" spans="1:11" s="139" customFormat="1" ht="21.75" customHeight="1">
      <c r="A9" s="12" t="s">
        <v>81</v>
      </c>
      <c r="B9" s="1"/>
      <c r="C9" s="1"/>
      <c r="D9" s="155">
        <f t="shared" si="0"/>
      </c>
      <c r="E9" s="5"/>
      <c r="F9" s="156">
        <f t="shared" si="1"/>
      </c>
      <c r="G9" s="6"/>
      <c r="H9" s="156">
        <f t="shared" si="2"/>
      </c>
      <c r="I9" s="156">
        <f t="shared" si="3"/>
      </c>
      <c r="J9" s="156">
        <f t="shared" si="4"/>
      </c>
      <c r="K9" s="157">
        <f t="shared" si="5"/>
      </c>
    </row>
    <row r="10" spans="1:11" s="139" customFormat="1" ht="21.75" customHeight="1">
      <c r="A10" s="12" t="s">
        <v>24</v>
      </c>
      <c r="B10" s="1"/>
      <c r="C10" s="1"/>
      <c r="D10" s="155">
        <f t="shared" si="0"/>
      </c>
      <c r="E10" s="5"/>
      <c r="F10" s="156">
        <f t="shared" si="1"/>
      </c>
      <c r="G10" s="6"/>
      <c r="H10" s="156">
        <f t="shared" si="2"/>
      </c>
      <c r="I10" s="156">
        <f t="shared" si="3"/>
      </c>
      <c r="J10" s="156">
        <f t="shared" si="4"/>
      </c>
      <c r="K10" s="157">
        <f t="shared" si="5"/>
      </c>
    </row>
    <row r="11" spans="1:11" s="139" customFormat="1" ht="21.75" customHeight="1">
      <c r="A11" s="12" t="s">
        <v>79</v>
      </c>
      <c r="B11" s="1"/>
      <c r="C11" s="1"/>
      <c r="D11" s="155">
        <f t="shared" si="0"/>
      </c>
      <c r="E11" s="5"/>
      <c r="F11" s="156">
        <f t="shared" si="1"/>
      </c>
      <c r="G11" s="6"/>
      <c r="H11" s="156">
        <f t="shared" si="2"/>
      </c>
      <c r="I11" s="156">
        <f t="shared" si="3"/>
      </c>
      <c r="J11" s="156">
        <f t="shared" si="4"/>
      </c>
      <c r="K11" s="157">
        <f t="shared" si="5"/>
      </c>
    </row>
    <row r="12" spans="1:11" s="139" customFormat="1" ht="21.75" customHeight="1">
      <c r="A12" s="12" t="s">
        <v>78</v>
      </c>
      <c r="B12" s="1"/>
      <c r="C12" s="1"/>
      <c r="D12" s="155">
        <f t="shared" si="0"/>
      </c>
      <c r="E12" s="5"/>
      <c r="F12" s="156">
        <f t="shared" si="1"/>
      </c>
      <c r="G12" s="6"/>
      <c r="H12" s="156">
        <f t="shared" si="2"/>
      </c>
      <c r="I12" s="156">
        <f t="shared" si="3"/>
      </c>
      <c r="J12" s="156">
        <f t="shared" si="4"/>
      </c>
      <c r="K12" s="157">
        <f t="shared" si="5"/>
      </c>
    </row>
    <row r="13" spans="1:11" s="139" customFormat="1" ht="21.75" customHeight="1">
      <c r="A13" s="12" t="s">
        <v>25</v>
      </c>
      <c r="B13" s="1"/>
      <c r="C13" s="1"/>
      <c r="D13" s="155">
        <f t="shared" si="0"/>
      </c>
      <c r="E13" s="5"/>
      <c r="F13" s="156">
        <f t="shared" si="1"/>
      </c>
      <c r="G13" s="6"/>
      <c r="H13" s="156">
        <f t="shared" si="2"/>
      </c>
      <c r="I13" s="156">
        <f t="shared" si="3"/>
      </c>
      <c r="J13" s="156">
        <f t="shared" si="4"/>
      </c>
      <c r="K13" s="157">
        <f t="shared" si="5"/>
      </c>
    </row>
    <row r="14" spans="1:11" s="139" customFormat="1" ht="21.75" customHeight="1">
      <c r="A14" s="12" t="s">
        <v>70</v>
      </c>
      <c r="B14" s="1"/>
      <c r="C14" s="1"/>
      <c r="D14" s="155">
        <f t="shared" si="0"/>
      </c>
      <c r="E14" s="5"/>
      <c r="F14" s="156">
        <f t="shared" si="1"/>
      </c>
      <c r="G14" s="6"/>
      <c r="H14" s="156">
        <f t="shared" si="2"/>
      </c>
      <c r="I14" s="156">
        <f t="shared" si="3"/>
      </c>
      <c r="J14" s="156">
        <f t="shared" si="4"/>
      </c>
      <c r="K14" s="157">
        <f t="shared" si="5"/>
      </c>
    </row>
    <row r="15" spans="1:11" s="139" customFormat="1" ht="21.75" customHeight="1">
      <c r="A15" s="12" t="s">
        <v>71</v>
      </c>
      <c r="B15" s="1"/>
      <c r="C15" s="1"/>
      <c r="D15" s="155">
        <f t="shared" si="0"/>
      </c>
      <c r="E15" s="5"/>
      <c r="F15" s="156">
        <f t="shared" si="1"/>
      </c>
      <c r="G15" s="6"/>
      <c r="H15" s="156">
        <f t="shared" si="2"/>
      </c>
      <c r="I15" s="156">
        <f t="shared" si="3"/>
      </c>
      <c r="J15" s="156">
        <f t="shared" si="4"/>
      </c>
      <c r="K15" s="157">
        <f t="shared" si="5"/>
      </c>
    </row>
    <row r="16" spans="1:11" s="139" customFormat="1" ht="21.75" customHeight="1">
      <c r="A16" s="12" t="s">
        <v>72</v>
      </c>
      <c r="B16" s="1"/>
      <c r="C16" s="1"/>
      <c r="D16" s="155">
        <f t="shared" si="0"/>
      </c>
      <c r="E16" s="5"/>
      <c r="F16" s="156">
        <f t="shared" si="1"/>
      </c>
      <c r="G16" s="6"/>
      <c r="H16" s="156">
        <f t="shared" si="2"/>
      </c>
      <c r="I16" s="156">
        <f t="shared" si="3"/>
      </c>
      <c r="J16" s="156">
        <f t="shared" si="4"/>
      </c>
      <c r="K16" s="157">
        <f t="shared" si="5"/>
      </c>
    </row>
    <row r="17" spans="1:11" s="139" customFormat="1" ht="21.75" customHeight="1">
      <c r="A17" s="12" t="s">
        <v>77</v>
      </c>
      <c r="B17" s="1"/>
      <c r="C17" s="1"/>
      <c r="D17" s="155">
        <f t="shared" si="0"/>
      </c>
      <c r="E17" s="5"/>
      <c r="F17" s="156">
        <f t="shared" si="1"/>
      </c>
      <c r="G17" s="6"/>
      <c r="H17" s="156">
        <f t="shared" si="2"/>
      </c>
      <c r="I17" s="156">
        <f t="shared" si="3"/>
      </c>
      <c r="J17" s="156">
        <f t="shared" si="4"/>
      </c>
      <c r="K17" s="157">
        <f t="shared" si="5"/>
      </c>
    </row>
    <row r="18" spans="1:11" s="139" customFormat="1" ht="21.75" customHeight="1">
      <c r="A18" s="12" t="s">
        <v>42</v>
      </c>
      <c r="B18" s="1"/>
      <c r="C18" s="1"/>
      <c r="D18" s="155">
        <f t="shared" si="0"/>
      </c>
      <c r="E18" s="5"/>
      <c r="F18" s="156">
        <f t="shared" si="1"/>
      </c>
      <c r="G18" s="6"/>
      <c r="H18" s="156">
        <f t="shared" si="2"/>
      </c>
      <c r="I18" s="156">
        <f t="shared" si="3"/>
      </c>
      <c r="J18" s="156">
        <f t="shared" si="4"/>
      </c>
      <c r="K18" s="157">
        <f t="shared" si="5"/>
      </c>
    </row>
    <row r="19" spans="1:11" s="139" customFormat="1" ht="21.75" customHeight="1">
      <c r="A19" s="12" t="s">
        <v>43</v>
      </c>
      <c r="B19" s="1"/>
      <c r="C19" s="1"/>
      <c r="D19" s="155">
        <f t="shared" si="0"/>
      </c>
      <c r="E19" s="5"/>
      <c r="F19" s="156">
        <f t="shared" si="1"/>
      </c>
      <c r="G19" s="6"/>
      <c r="H19" s="156">
        <f t="shared" si="2"/>
      </c>
      <c r="I19" s="156">
        <f t="shared" si="3"/>
      </c>
      <c r="J19" s="156">
        <f t="shared" si="4"/>
      </c>
      <c r="K19" s="157">
        <f t="shared" si="5"/>
      </c>
    </row>
    <row r="20" spans="1:11" s="139" customFormat="1" ht="21.75" customHeight="1">
      <c r="A20" s="12" t="s">
        <v>44</v>
      </c>
      <c r="B20" s="1"/>
      <c r="C20" s="1"/>
      <c r="D20" s="155">
        <f t="shared" si="0"/>
      </c>
      <c r="E20" s="5"/>
      <c r="F20" s="156">
        <f t="shared" si="1"/>
      </c>
      <c r="G20" s="6"/>
      <c r="H20" s="156">
        <f t="shared" si="2"/>
      </c>
      <c r="I20" s="156">
        <f t="shared" si="3"/>
      </c>
      <c r="J20" s="156">
        <f t="shared" si="4"/>
      </c>
      <c r="K20" s="157">
        <f t="shared" si="5"/>
      </c>
    </row>
    <row r="21" spans="1:11" s="139" customFormat="1" ht="21.75" customHeight="1">
      <c r="A21" s="7" t="s">
        <v>51</v>
      </c>
      <c r="B21" s="2"/>
      <c r="C21" s="2"/>
      <c r="D21" s="140">
        <f t="shared" si="0"/>
      </c>
      <c r="E21" s="8"/>
      <c r="F21" s="141">
        <f t="shared" si="1"/>
      </c>
      <c r="G21" s="9"/>
      <c r="H21" s="141">
        <f t="shared" si="2"/>
      </c>
      <c r="I21" s="141">
        <f t="shared" si="3"/>
      </c>
      <c r="J21" s="141">
        <f t="shared" si="4"/>
      </c>
      <c r="K21" s="142">
        <f t="shared" si="5"/>
      </c>
    </row>
    <row r="22" spans="1:11" s="139" customFormat="1" ht="21.75" customHeight="1">
      <c r="A22" s="7" t="s">
        <v>51</v>
      </c>
      <c r="B22" s="2"/>
      <c r="C22" s="2"/>
      <c r="D22" s="140">
        <f t="shared" si="0"/>
      </c>
      <c r="E22" s="8"/>
      <c r="F22" s="141">
        <f t="shared" si="1"/>
      </c>
      <c r="G22" s="9"/>
      <c r="H22" s="141">
        <f t="shared" si="2"/>
      </c>
      <c r="I22" s="141">
        <f t="shared" si="3"/>
      </c>
      <c r="J22" s="141">
        <f t="shared" si="4"/>
      </c>
      <c r="K22" s="142">
        <f t="shared" si="5"/>
      </c>
    </row>
    <row r="23" spans="1:11" s="139" customFormat="1" ht="21.75" customHeight="1">
      <c r="A23" s="7" t="s">
        <v>51</v>
      </c>
      <c r="B23" s="2"/>
      <c r="C23" s="2"/>
      <c r="D23" s="140">
        <f>IF(AND(ISBLANK(B23),ISBLANK(C23)),"",SUM(C23+B23))</f>
      </c>
      <c r="E23" s="8"/>
      <c r="F23" s="141">
        <f>IF(E23="d",SUM(D23*365),IF(E23="F",SUM(D23*26),IF(E23="Q",SUM(D23*4),IF(E23="W",SUM((D23/7)*365),IF(E23="M",SUM(D23*12),IF(E23="Y",SUM(D23),""))))))</f>
      </c>
      <c r="G23" s="9"/>
      <c r="H23" s="141">
        <f>IF(G23="P",SUM(F23),"")</f>
      </c>
      <c r="I23" s="141">
        <f>IF(G23="i",SUM((B23/(B23+C23))*F23),"")</f>
      </c>
      <c r="J23" s="141">
        <f>IF(G23="i",SUM((C23/(C23+B23))*F23),"")</f>
      </c>
      <c r="K23" s="142">
        <f>IF(G23="b",SUM(F23),"")</f>
      </c>
    </row>
    <row r="24" spans="1:11" s="139" customFormat="1" ht="21.75" customHeight="1">
      <c r="A24" s="7" t="s">
        <v>51</v>
      </c>
      <c r="B24" s="2"/>
      <c r="C24" s="2"/>
      <c r="D24" s="140">
        <f>IF(AND(ISBLANK(B24),ISBLANK(C24)),"",SUM(C24+B24))</f>
      </c>
      <c r="E24" s="8"/>
      <c r="F24" s="141">
        <f>IF(E24="d",SUM(D24*365),IF(E24="F",SUM(D24*26),IF(E24="Q",SUM(D24*4),IF(E24="W",SUM((D24/7)*365),IF(E24="M",SUM(D24*12),IF(E24="Y",SUM(D24),""))))))</f>
      </c>
      <c r="G24" s="9"/>
      <c r="H24" s="141">
        <f>IF(G24="P",SUM(F24),"")</f>
      </c>
      <c r="I24" s="141">
        <f>IF(G24="i",SUM((B24/(B24+C24))*F24),"")</f>
      </c>
      <c r="J24" s="141">
        <f>IF(G24="i",SUM((C24/(C24+B24))*F24),"")</f>
      </c>
      <c r="K24" s="142">
        <f>IF(G24="b",SUM(F24),"")</f>
      </c>
    </row>
    <row r="25" spans="1:11" s="139" customFormat="1" ht="21.75" customHeight="1">
      <c r="A25" s="7" t="s">
        <v>51</v>
      </c>
      <c r="B25" s="2"/>
      <c r="C25" s="2"/>
      <c r="D25" s="140">
        <f t="shared" si="0"/>
      </c>
      <c r="E25" s="8"/>
      <c r="F25" s="141">
        <f t="shared" si="1"/>
      </c>
      <c r="G25" s="9"/>
      <c r="H25" s="141">
        <f t="shared" si="2"/>
      </c>
      <c r="I25" s="141">
        <f t="shared" si="3"/>
      </c>
      <c r="J25" s="141">
        <f t="shared" si="4"/>
      </c>
      <c r="K25" s="142">
        <f t="shared" si="5"/>
      </c>
    </row>
    <row r="26" spans="1:11" s="139" customFormat="1" ht="21.75" customHeight="1" thickBot="1">
      <c r="A26" s="10" t="s">
        <v>51</v>
      </c>
      <c r="B26" s="1"/>
      <c r="C26" s="1"/>
      <c r="D26" s="155">
        <f t="shared" si="0"/>
      </c>
      <c r="E26" s="5"/>
      <c r="F26" s="156">
        <f t="shared" si="1"/>
      </c>
      <c r="G26" s="6"/>
      <c r="H26" s="156">
        <f t="shared" si="2"/>
      </c>
      <c r="I26" s="156">
        <f t="shared" si="3"/>
      </c>
      <c r="J26" s="156">
        <f t="shared" si="4"/>
      </c>
      <c r="K26" s="157">
        <f t="shared" si="5"/>
      </c>
    </row>
    <row r="27" spans="1:11" ht="18" customHeight="1" thickBot="1" thickTop="1">
      <c r="A27" s="189" t="s">
        <v>202</v>
      </c>
      <c r="B27" s="190"/>
      <c r="C27" s="190"/>
      <c r="D27" s="191"/>
      <c r="E27" s="192"/>
      <c r="F27" s="193">
        <f>SUM(F4:F26)</f>
        <v>0</v>
      </c>
      <c r="G27" s="194"/>
      <c r="H27" s="193">
        <f>SUM(H4:H26)</f>
        <v>0</v>
      </c>
      <c r="I27" s="193">
        <f>SUM(I4:I26)</f>
        <v>0</v>
      </c>
      <c r="J27" s="193">
        <f>SUM(J4:J26)</f>
        <v>0</v>
      </c>
      <c r="K27" s="195">
        <f>SUM(K4:K26)</f>
        <v>0</v>
      </c>
    </row>
    <row r="28" spans="1:11" ht="13.5" customHeight="1">
      <c r="A28" s="150" t="s">
        <v>18</v>
      </c>
      <c r="B28" s="151"/>
      <c r="C28" s="151"/>
      <c r="D28" s="152"/>
      <c r="E28" s="135"/>
      <c r="F28" s="153"/>
      <c r="G28" s="137"/>
      <c r="H28" s="153"/>
      <c r="I28" s="153"/>
      <c r="J28" s="153"/>
      <c r="K28" s="154"/>
    </row>
    <row r="29" spans="1:11" s="139" customFormat="1" ht="21.75" customHeight="1">
      <c r="A29" s="12" t="s">
        <v>137</v>
      </c>
      <c r="B29" s="13"/>
      <c r="C29" s="1"/>
      <c r="D29" s="155">
        <f>IF(AND(ISBLANK(B29),ISBLANK(C29)),"",SUM(C29+B29))</f>
      </c>
      <c r="E29" s="5"/>
      <c r="F29" s="156">
        <f>IF(E29="d",SUM(D29*365),IF(E29="F",SUM(D29*26),IF(E29="Q",SUM(D29*4),IF(E29="W",SUM((D29/7)*365),IF(E29="M",SUM(D29*12),IF(E29="Y",SUM(D29),""))))))</f>
      </c>
      <c r="G29" s="6"/>
      <c r="H29" s="156">
        <f>IF(G29="P",SUM(F29),"")</f>
      </c>
      <c r="I29" s="156">
        <f>IF(G29="i",SUM((B29/(B29+C29))*F29),"")</f>
      </c>
      <c r="J29" s="156">
        <f>IF(G29="i",SUM((C29/(C29+B29))*F29),"")</f>
      </c>
      <c r="K29" s="157">
        <f>IF(G29="b",SUM(F29),"")</f>
      </c>
    </row>
    <row r="30" spans="1:11" s="139" customFormat="1" ht="21.75" customHeight="1">
      <c r="A30" s="12" t="s">
        <v>136</v>
      </c>
      <c r="B30" s="13"/>
      <c r="C30" s="1"/>
      <c r="D30" s="155">
        <f>IF(AND(ISBLANK(B30),ISBLANK(C30)),"",SUM(C30+B30))</f>
      </c>
      <c r="E30" s="5"/>
      <c r="F30" s="156">
        <f>IF(E30="d",SUM(D30*365),IF(E30="F",SUM(D30*26),IF(E30="Q",SUM(D30*4),IF(E30="W",SUM((D30/7)*365),IF(E30="M",SUM(D30*12),IF(E30="Y",SUM(D30),""))))))</f>
      </c>
      <c r="G30" s="6"/>
      <c r="H30" s="156">
        <f>IF(G30="P",SUM(F30),"")</f>
      </c>
      <c r="I30" s="156">
        <f>IF(G30="i",SUM((B30/(B30+C30))*F30),"")</f>
      </c>
      <c r="J30" s="156">
        <f>IF(G30="i",SUM((C30/(C30+B30))*F30),"")</f>
      </c>
      <c r="K30" s="157">
        <f>IF(G30="b",SUM(F30),"")</f>
      </c>
    </row>
    <row r="31" spans="1:11" s="139" customFormat="1" ht="21.75" customHeight="1">
      <c r="A31" s="12" t="s">
        <v>20</v>
      </c>
      <c r="B31" s="13"/>
      <c r="C31" s="1"/>
      <c r="D31" s="155">
        <f aca="true" t="shared" si="6" ref="D31:D45">IF(AND(ISBLANK(B31),ISBLANK(C31)),"",SUM(C31+B31))</f>
      </c>
      <c r="E31" s="5"/>
      <c r="F31" s="156">
        <f aca="true" t="shared" si="7" ref="F31:F45">IF(E31="d",SUM(D31*365),IF(E31="F",SUM(D31*26),IF(E31="Q",SUM(D31*4),IF(E31="W",SUM((D31/7)*365),IF(E31="M",SUM(D31*12),IF(E31="Y",SUM(D31),""))))))</f>
      </c>
      <c r="G31" s="6"/>
      <c r="H31" s="156">
        <f aca="true" t="shared" si="8" ref="H31:H45">IF(G31="P",SUM(F31),"")</f>
      </c>
      <c r="I31" s="156">
        <f aca="true" t="shared" si="9" ref="I31:I45">IF(G31="i",SUM((B31/(B31+C31))*F31),"")</f>
      </c>
      <c r="J31" s="156">
        <f aca="true" t="shared" si="10" ref="J31:J45">IF(G31="i",SUM((C31/(C31+B31))*F31),"")</f>
      </c>
      <c r="K31" s="157">
        <f aca="true" t="shared" si="11" ref="K31:K45">IF(G31="b",SUM(F31),"")</f>
      </c>
    </row>
    <row r="32" spans="1:11" s="139" customFormat="1" ht="21.75" customHeight="1">
      <c r="A32" s="12" t="s">
        <v>52</v>
      </c>
      <c r="B32" s="13"/>
      <c r="C32" s="1"/>
      <c r="D32" s="155">
        <f t="shared" si="6"/>
      </c>
      <c r="E32" s="5"/>
      <c r="F32" s="156">
        <f t="shared" si="7"/>
      </c>
      <c r="G32" s="6"/>
      <c r="H32" s="156">
        <f t="shared" si="8"/>
      </c>
      <c r="I32" s="156">
        <f t="shared" si="9"/>
      </c>
      <c r="J32" s="156">
        <f t="shared" si="10"/>
      </c>
      <c r="K32" s="157">
        <f t="shared" si="11"/>
      </c>
    </row>
    <row r="33" spans="1:11" s="139" customFormat="1" ht="21.75" customHeight="1">
      <c r="A33" s="12" t="s">
        <v>38</v>
      </c>
      <c r="B33" s="13"/>
      <c r="C33" s="1"/>
      <c r="D33" s="155">
        <f t="shared" si="6"/>
      </c>
      <c r="E33" s="5"/>
      <c r="F33" s="156">
        <f t="shared" si="7"/>
      </c>
      <c r="G33" s="6"/>
      <c r="H33" s="156">
        <f t="shared" si="8"/>
      </c>
      <c r="I33" s="156">
        <f t="shared" si="9"/>
      </c>
      <c r="J33" s="156">
        <f t="shared" si="10"/>
      </c>
      <c r="K33" s="157">
        <f t="shared" si="11"/>
      </c>
    </row>
    <row r="34" spans="1:11" s="139" customFormat="1" ht="21.75" customHeight="1">
      <c r="A34" s="12" t="s">
        <v>21</v>
      </c>
      <c r="B34" s="13"/>
      <c r="C34" s="1"/>
      <c r="D34" s="155">
        <f t="shared" si="6"/>
      </c>
      <c r="E34" s="5"/>
      <c r="F34" s="156">
        <f t="shared" si="7"/>
      </c>
      <c r="G34" s="6"/>
      <c r="H34" s="156">
        <f t="shared" si="8"/>
      </c>
      <c r="I34" s="156">
        <f t="shared" si="9"/>
      </c>
      <c r="J34" s="156">
        <f t="shared" si="10"/>
      </c>
      <c r="K34" s="157">
        <f t="shared" si="11"/>
      </c>
    </row>
    <row r="35" spans="1:11" s="139" customFormat="1" ht="21.75" customHeight="1">
      <c r="A35" s="12" t="s">
        <v>39</v>
      </c>
      <c r="B35" s="13"/>
      <c r="C35" s="1"/>
      <c r="D35" s="155">
        <f t="shared" si="6"/>
      </c>
      <c r="E35" s="5"/>
      <c r="F35" s="156">
        <f t="shared" si="7"/>
      </c>
      <c r="G35" s="6"/>
      <c r="H35" s="156">
        <f t="shared" si="8"/>
      </c>
      <c r="I35" s="156">
        <f t="shared" si="9"/>
      </c>
      <c r="J35" s="156">
        <f t="shared" si="10"/>
      </c>
      <c r="K35" s="157">
        <f t="shared" si="11"/>
      </c>
    </row>
    <row r="36" spans="1:11" s="139" customFormat="1" ht="21.75" customHeight="1">
      <c r="A36" s="12" t="s">
        <v>16</v>
      </c>
      <c r="B36" s="1"/>
      <c r="C36" s="1"/>
      <c r="D36" s="155">
        <f>IF(AND(ISBLANK(B36),ISBLANK(C36)),"",SUM(C36+B36))</f>
      </c>
      <c r="E36" s="5"/>
      <c r="F36" s="156">
        <f>IF(E36="d",SUM(D36*365),IF(E36="F",SUM(D36*26),IF(E36="Q",SUM(D36*4),IF(E36="W",SUM((D36/7)*365),IF(E36="M",SUM(D36*12),IF(E36="Y",SUM(D36),""))))))</f>
      </c>
      <c r="G36" s="6"/>
      <c r="H36" s="156">
        <f>IF(G36="P",SUM(F36),"")</f>
      </c>
      <c r="I36" s="156">
        <f>IF(G36="i",SUM((B36/(B36+C36))*F36),"")</f>
      </c>
      <c r="J36" s="156">
        <f>IF(G36="i",SUM((C36/(C36+B36))*F36),"")</f>
      </c>
      <c r="K36" s="157">
        <f>IF(G36="b",SUM(F36),"")</f>
      </c>
    </row>
    <row r="37" spans="1:11" s="139" customFormat="1" ht="21.75" customHeight="1">
      <c r="A37" s="12" t="s">
        <v>82</v>
      </c>
      <c r="B37" s="13"/>
      <c r="C37" s="1"/>
      <c r="D37" s="155">
        <f t="shared" si="6"/>
      </c>
      <c r="E37" s="5"/>
      <c r="F37" s="156">
        <f t="shared" si="7"/>
      </c>
      <c r="G37" s="6"/>
      <c r="H37" s="156">
        <f t="shared" si="8"/>
      </c>
      <c r="I37" s="156">
        <f t="shared" si="9"/>
      </c>
      <c r="J37" s="156">
        <f t="shared" si="10"/>
      </c>
      <c r="K37" s="157">
        <f t="shared" si="11"/>
      </c>
    </row>
    <row r="38" spans="1:11" s="139" customFormat="1" ht="21.75" customHeight="1">
      <c r="A38" s="12" t="s">
        <v>19</v>
      </c>
      <c r="B38" s="13"/>
      <c r="C38" s="1"/>
      <c r="D38" s="155">
        <f aca="true" t="shared" si="12" ref="D38:D43">IF(AND(ISBLANK(B38),ISBLANK(C38)),"",SUM(C38+B38))</f>
      </c>
      <c r="E38" s="5"/>
      <c r="F38" s="156">
        <f aca="true" t="shared" si="13" ref="F38:F43">IF(E38="d",SUM(D38*365),IF(E38="F",SUM(D38*26),IF(E38="Q",SUM(D38*4),IF(E38="W",SUM((D38/7)*365),IF(E38="M",SUM(D38*12),IF(E38="Y",SUM(D38),""))))))</f>
      </c>
      <c r="G38" s="6"/>
      <c r="H38" s="156">
        <f aca="true" t="shared" si="14" ref="H38:H43">IF(G38="P",SUM(F38),"")</f>
      </c>
      <c r="I38" s="156">
        <f aca="true" t="shared" si="15" ref="I38:I43">IF(G38="i",SUM((B38/(B38+C38))*F38),"")</f>
      </c>
      <c r="J38" s="156">
        <f aca="true" t="shared" si="16" ref="J38:J43">IF(G38="i",SUM((C38/(C38+B38))*F38),"")</f>
      </c>
      <c r="K38" s="157">
        <f aca="true" t="shared" si="17" ref="K38:K43">IF(G38="b",SUM(F38),"")</f>
      </c>
    </row>
    <row r="39" spans="1:11" s="139" customFormat="1" ht="21.75" customHeight="1">
      <c r="A39" s="12" t="s">
        <v>176</v>
      </c>
      <c r="B39" s="13"/>
      <c r="C39" s="1"/>
      <c r="D39" s="155">
        <f t="shared" si="12"/>
      </c>
      <c r="E39" s="5"/>
      <c r="F39" s="156">
        <f t="shared" si="13"/>
      </c>
      <c r="G39" s="6"/>
      <c r="H39" s="156">
        <f t="shared" si="14"/>
      </c>
      <c r="I39" s="156">
        <f t="shared" si="15"/>
      </c>
      <c r="J39" s="156">
        <f t="shared" si="16"/>
      </c>
      <c r="K39" s="157">
        <f t="shared" si="17"/>
      </c>
    </row>
    <row r="40" spans="1:11" s="139" customFormat="1" ht="21.75" customHeight="1">
      <c r="A40" s="12" t="s">
        <v>177</v>
      </c>
      <c r="B40" s="13"/>
      <c r="C40" s="1"/>
      <c r="D40" s="155">
        <f t="shared" si="12"/>
      </c>
      <c r="E40" s="5"/>
      <c r="F40" s="156">
        <f t="shared" si="13"/>
      </c>
      <c r="G40" s="6"/>
      <c r="H40" s="156">
        <f t="shared" si="14"/>
      </c>
      <c r="I40" s="156">
        <f t="shared" si="15"/>
      </c>
      <c r="J40" s="156">
        <f t="shared" si="16"/>
      </c>
      <c r="K40" s="157">
        <f t="shared" si="17"/>
      </c>
    </row>
    <row r="41" spans="1:11" s="139" customFormat="1" ht="21.75" customHeight="1">
      <c r="A41" s="7" t="s">
        <v>51</v>
      </c>
      <c r="B41" s="2"/>
      <c r="C41" s="2"/>
      <c r="D41" s="140">
        <f t="shared" si="12"/>
      </c>
      <c r="E41" s="8"/>
      <c r="F41" s="141">
        <f t="shared" si="13"/>
      </c>
      <c r="G41" s="9"/>
      <c r="H41" s="141">
        <f t="shared" si="14"/>
      </c>
      <c r="I41" s="141">
        <f t="shared" si="15"/>
      </c>
      <c r="J41" s="141">
        <f t="shared" si="16"/>
      </c>
      <c r="K41" s="142">
        <f t="shared" si="17"/>
      </c>
    </row>
    <row r="42" spans="1:11" s="139" customFormat="1" ht="21.75" customHeight="1">
      <c r="A42" s="7" t="s">
        <v>51</v>
      </c>
      <c r="B42" s="2"/>
      <c r="C42" s="2"/>
      <c r="D42" s="140">
        <f t="shared" si="12"/>
      </c>
      <c r="E42" s="8"/>
      <c r="F42" s="141">
        <f t="shared" si="13"/>
      </c>
      <c r="G42" s="9"/>
      <c r="H42" s="141">
        <f t="shared" si="14"/>
      </c>
      <c r="I42" s="141">
        <f t="shared" si="15"/>
      </c>
      <c r="J42" s="141">
        <f t="shared" si="16"/>
      </c>
      <c r="K42" s="142">
        <f t="shared" si="17"/>
      </c>
    </row>
    <row r="43" spans="1:11" s="139" customFormat="1" ht="21.75" customHeight="1">
      <c r="A43" s="7" t="s">
        <v>51</v>
      </c>
      <c r="B43" s="2"/>
      <c r="C43" s="2"/>
      <c r="D43" s="140">
        <f t="shared" si="12"/>
      </c>
      <c r="E43" s="8"/>
      <c r="F43" s="141">
        <f t="shared" si="13"/>
      </c>
      <c r="G43" s="9"/>
      <c r="H43" s="141">
        <f t="shared" si="14"/>
      </c>
      <c r="I43" s="141">
        <f t="shared" si="15"/>
      </c>
      <c r="J43" s="141">
        <f t="shared" si="16"/>
      </c>
      <c r="K43" s="142">
        <f t="shared" si="17"/>
      </c>
    </row>
    <row r="44" spans="1:11" s="139" customFormat="1" ht="21.75" customHeight="1">
      <c r="A44" s="7" t="s">
        <v>51</v>
      </c>
      <c r="B44" s="2"/>
      <c r="C44" s="2"/>
      <c r="D44" s="140">
        <f t="shared" si="6"/>
      </c>
      <c r="E44" s="8"/>
      <c r="F44" s="141">
        <f t="shared" si="7"/>
      </c>
      <c r="G44" s="9"/>
      <c r="H44" s="141">
        <f t="shared" si="8"/>
      </c>
      <c r="I44" s="141">
        <f t="shared" si="9"/>
      </c>
      <c r="J44" s="141">
        <f t="shared" si="10"/>
      </c>
      <c r="K44" s="142">
        <f t="shared" si="11"/>
      </c>
    </row>
    <row r="45" spans="1:11" s="139" customFormat="1" ht="21.75" customHeight="1" thickBot="1">
      <c r="A45" s="10" t="s">
        <v>51</v>
      </c>
      <c r="B45" s="13"/>
      <c r="C45" s="1"/>
      <c r="D45" s="155">
        <f t="shared" si="6"/>
      </c>
      <c r="E45" s="5"/>
      <c r="F45" s="156">
        <f t="shared" si="7"/>
      </c>
      <c r="G45" s="6"/>
      <c r="H45" s="156">
        <f t="shared" si="8"/>
      </c>
      <c r="I45" s="156">
        <f t="shared" si="9"/>
      </c>
      <c r="J45" s="156">
        <f t="shared" si="10"/>
      </c>
      <c r="K45" s="157">
        <f t="shared" si="11"/>
      </c>
    </row>
    <row r="46" spans="1:11" ht="18" customHeight="1" thickTop="1">
      <c r="A46" s="143" t="s">
        <v>203</v>
      </c>
      <c r="B46" s="144"/>
      <c r="C46" s="144"/>
      <c r="D46" s="145"/>
      <c r="E46" s="146"/>
      <c r="F46" s="147">
        <f>SUM(F29:F45)</f>
        <v>0</v>
      </c>
      <c r="G46" s="148"/>
      <c r="H46" s="147">
        <f>SUM(H29:H45)</f>
        <v>0</v>
      </c>
      <c r="I46" s="147">
        <f>SUM(I29:I45)</f>
        <v>0</v>
      </c>
      <c r="J46" s="147">
        <f>SUM(J29:J45)</f>
        <v>0</v>
      </c>
      <c r="K46" s="149">
        <f>SUM(K29:K45)</f>
        <v>0</v>
      </c>
    </row>
  </sheetData>
  <sheetProtection password="CC9A" sheet="1" objects="1" scenarios="1" selectLockedCells="1"/>
  <mergeCells count="3">
    <mergeCell ref="A1:C1"/>
    <mergeCell ref="D1:F1"/>
    <mergeCell ref="G1:K1"/>
  </mergeCells>
  <dataValidations count="2">
    <dataValidation type="list" allowBlank="1" showInputMessage="1" showErrorMessage="1" sqref="G4:G26 G29:G45">
      <formula1>"P,I,B"</formula1>
    </dataValidation>
    <dataValidation type="list" allowBlank="1" showInputMessage="1" showErrorMessage="1" sqref="E4:E26 E29:E45">
      <formula1>"D,W,F,M,Q,Y"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iPermit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Wood</dc:creator>
  <cp:keywords/>
  <dc:description/>
  <cp:lastModifiedBy>Rex Wood</cp:lastModifiedBy>
  <cp:lastPrinted>2012-04-15T09:51:05Z</cp:lastPrinted>
  <dcterms:created xsi:type="dcterms:W3CDTF">2006-07-03T22:54:20Z</dcterms:created>
  <dcterms:modified xsi:type="dcterms:W3CDTF">2012-07-14T02:33:41Z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